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0 to March 2021\Monthly Financial Review\"/>
    </mc:Choice>
  </mc:AlternateContent>
  <xr:revisionPtr revIDLastSave="0" documentId="13_ncr:1_{7A346ECC-02A2-4914-BCD7-637C329AA8A9}" xr6:coauthVersionLast="36" xr6:coauthVersionMax="36" xr10:uidLastSave="{00000000-0000-0000-0000-000000000000}"/>
  <bookViews>
    <workbookView xWindow="0" yWindow="0" windowWidth="19008" windowHeight="9060" tabRatio="638" xr2:uid="{00000000-000D-0000-FFFF-FFFF00000000}"/>
  </bookViews>
  <sheets>
    <sheet name="Budget Monitor 20-21" sheetId="2" r:id="rId1"/>
    <sheet name="31 March 2021 Bank Recs" sheetId="4" r:id="rId2"/>
    <sheet name="Income 20-21" sheetId="3" r:id="rId3"/>
    <sheet name="Expend 20-21" sheetId="1" r:id="rId4"/>
    <sheet name="Annual Accounts" sheetId="6" r:id="rId5"/>
  </sheets>
  <calcPr calcId="191029"/>
</workbook>
</file>

<file path=xl/calcChain.xml><?xml version="1.0" encoding="utf-8"?>
<calcChain xmlns="http://schemas.openxmlformats.org/spreadsheetml/2006/main">
  <c r="E17" i="3" l="1"/>
  <c r="H17" i="3"/>
  <c r="E13" i="6"/>
  <c r="G17" i="3"/>
  <c r="G13" i="3"/>
  <c r="L34" i="1"/>
  <c r="L35" i="1"/>
  <c r="L36" i="1"/>
  <c r="L33" i="1"/>
  <c r="L31" i="1" l="1"/>
  <c r="L32" i="1"/>
  <c r="L37" i="1"/>
  <c r="C19" i="4" l="1"/>
  <c r="D19" i="4"/>
  <c r="E18" i="4"/>
  <c r="E19" i="4" l="1"/>
  <c r="L29" i="1" l="1"/>
  <c r="L30" i="1"/>
  <c r="L28" i="1"/>
  <c r="L10" i="1" l="1"/>
  <c r="L9" i="1"/>
  <c r="L8" i="1"/>
  <c r="L7" i="1"/>
  <c r="L6" i="1"/>
  <c r="L22" i="1"/>
  <c r="L25" i="1"/>
  <c r="L26" i="1"/>
  <c r="L27" i="1"/>
  <c r="L13" i="1" l="1"/>
  <c r="L14" i="1"/>
  <c r="L15" i="1"/>
  <c r="L16" i="1"/>
  <c r="L17" i="1"/>
  <c r="L18" i="1"/>
  <c r="L19" i="1"/>
  <c r="L20" i="1"/>
  <c r="L21" i="1"/>
  <c r="L23" i="1"/>
  <c r="L11" i="1"/>
  <c r="L39" i="1" s="1"/>
  <c r="J2" i="6" l="1"/>
  <c r="J1" i="6"/>
  <c r="J3" i="6" s="1"/>
  <c r="D21" i="6" s="1"/>
  <c r="E9" i="6" s="1"/>
  <c r="F17" i="6"/>
  <c r="F13" i="3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W3" i="1"/>
  <c r="G29" i="2" s="1"/>
  <c r="X3" i="1"/>
  <c r="G30" i="2" s="1"/>
  <c r="Y3" i="1"/>
  <c r="G31" i="2" s="1"/>
  <c r="Z3" i="1"/>
  <c r="G32" i="2" s="1"/>
  <c r="AA3" i="1"/>
  <c r="G33" i="2" s="1"/>
  <c r="H33" i="2" s="1"/>
  <c r="AB3" i="1"/>
  <c r="G34" i="2" s="1"/>
  <c r="AC3" i="1"/>
  <c r="G35" i="2" s="1"/>
  <c r="AD3" i="1"/>
  <c r="G36" i="2" s="1"/>
  <c r="N3" i="1"/>
  <c r="G20" i="2" s="1"/>
  <c r="J20" i="2" s="1"/>
  <c r="O3" i="1"/>
  <c r="G21" i="2" s="1"/>
  <c r="J21" i="2" s="1"/>
  <c r="P3" i="1"/>
  <c r="G22" i="2" s="1"/>
  <c r="J22" i="2" s="1"/>
  <c r="Q3" i="1"/>
  <c r="G23" i="2" s="1"/>
  <c r="J23" i="2" s="1"/>
  <c r="R3" i="1"/>
  <c r="G24" i="2" s="1"/>
  <c r="H24" i="2" s="1"/>
  <c r="S3" i="1"/>
  <c r="G25" i="2" s="1"/>
  <c r="T3" i="1"/>
  <c r="G26" i="2" s="1"/>
  <c r="H26" i="2" s="1"/>
  <c r="U3" i="1"/>
  <c r="G27" i="2" s="1"/>
  <c r="H27" i="2" s="1"/>
  <c r="V3" i="1"/>
  <c r="G28" i="2" s="1"/>
  <c r="H28" i="2" l="1"/>
  <c r="H25" i="2"/>
  <c r="J25" i="2"/>
  <c r="H34" i="2"/>
  <c r="J34" i="2"/>
  <c r="C48" i="1"/>
  <c r="F9" i="6"/>
  <c r="G9" i="6" s="1"/>
  <c r="E15" i="6" l="1"/>
  <c r="F15" i="6" s="1"/>
  <c r="C50" i="1"/>
  <c r="E38" i="4"/>
  <c r="M3" i="1"/>
  <c r="G19" i="2" s="1"/>
  <c r="E13" i="3"/>
  <c r="G3" i="3"/>
  <c r="G13" i="2" s="1"/>
  <c r="E16" i="4"/>
  <c r="E14" i="4"/>
  <c r="AF3" i="1"/>
  <c r="F40" i="2"/>
  <c r="F15" i="2"/>
  <c r="H20" i="2"/>
  <c r="H21" i="2"/>
  <c r="H22" i="2"/>
  <c r="H29" i="2"/>
  <c r="H23" i="2"/>
  <c r="H30" i="2"/>
  <c r="H32" i="2"/>
  <c r="H31" i="2"/>
  <c r="D15" i="2"/>
  <c r="D40" i="2"/>
  <c r="M39" i="1"/>
  <c r="AF39" i="1"/>
  <c r="J12" i="2" l="1"/>
  <c r="G38" i="2"/>
  <c r="G40" i="2" s="1"/>
  <c r="H40" i="2" s="1"/>
  <c r="J19" i="2"/>
  <c r="J40" i="2" s="1"/>
  <c r="H19" i="2"/>
  <c r="E3" i="3"/>
  <c r="E20" i="3"/>
  <c r="E11" i="6" s="1"/>
  <c r="F3" i="3"/>
  <c r="H13" i="3"/>
  <c r="AE3" i="1"/>
  <c r="AF41" i="1"/>
  <c r="F42" i="2"/>
  <c r="E19" i="6" l="1"/>
  <c r="H3" i="3"/>
  <c r="E21" i="4" s="1"/>
  <c r="E21" i="3"/>
  <c r="K1" i="6" s="1"/>
  <c r="H12" i="2"/>
  <c r="F11" i="6"/>
  <c r="G11" i="6" s="1"/>
  <c r="G11" i="2"/>
  <c r="AG3" i="1"/>
  <c r="E23" i="4" s="1"/>
  <c r="F13" i="6" l="1"/>
  <c r="G13" i="6" s="1"/>
  <c r="E25" i="4"/>
  <c r="E28" i="4" s="1"/>
  <c r="E40" i="4" s="1"/>
  <c r="F19" i="6"/>
  <c r="G19" i="6" s="1"/>
  <c r="K2" i="6"/>
  <c r="H11" i="2"/>
  <c r="G15" i="2"/>
  <c r="K3" i="6" l="1"/>
  <c r="E21" i="6" s="1"/>
  <c r="F21" i="6" s="1"/>
  <c r="G21" i="6" s="1"/>
  <c r="H15" i="2"/>
  <c r="G42" i="2"/>
</calcChain>
</file>

<file path=xl/sharedStrings.xml><?xml version="1.0" encoding="utf-8"?>
<sst xmlns="http://schemas.openxmlformats.org/spreadsheetml/2006/main" count="278" uniqueCount="161">
  <si>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</si>
  <si>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</si>
  <si>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</si>
  <si>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</si>
  <si>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</si>
  <si>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</si>
  <si>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</si>
  <si>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</si>
  <si>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</si>
  <si>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</si>
  <si>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7" type="noConversion"/>
  </si>
  <si>
    <t>2019/2020</t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</si>
  <si>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</si>
  <si>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</si>
  <si>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</si>
  <si>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</si>
  <si>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</si>
  <si>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</si>
  <si>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</si>
  <si>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</si>
  <si>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</si>
  <si>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</si>
  <si>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</si>
  <si>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</si>
  <si>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</si>
  <si>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</si>
  <si>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</si>
  <si>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</si>
  <si>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</si>
  <si>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</si>
  <si>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</si>
  <si>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</si>
  <si>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</si>
  <si>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</si>
  <si>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</si>
  <si>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2020 - 2021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</si>
  <si>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</si>
  <si>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</si>
  <si>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</si>
  <si>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</si>
  <si>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</si>
  <si>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</si>
  <si>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</si>
  <si>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</si>
  <si>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</si>
  <si>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</si>
  <si>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01 April 2020 to 31 March 2021</t>
  </si>
  <si>
    <t>RUNNING TOTAL</t>
  </si>
  <si>
    <t>EXPENDITURE</t>
  </si>
  <si>
    <t>Running totals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</si>
  <si>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2020/2021 </t>
    </r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</si>
  <si>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</si>
  <si>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</si>
  <si>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</si>
  <si>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</si>
  <si>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</si>
  <si>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</si>
  <si>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</si>
  <si>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</si>
  <si>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</si>
  <si>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ACS</t>
  </si>
  <si>
    <t>Internal Audit</t>
  </si>
  <si>
    <t>ERYCC</t>
  </si>
  <si>
    <t>ERNLLCA</t>
  </si>
  <si>
    <t>SPC Current Account</t>
  </si>
  <si>
    <t>SPC Current Account No. 2</t>
  </si>
  <si>
    <t>Cheque</t>
  </si>
  <si>
    <t>Sale of Printer</t>
  </si>
  <si>
    <t>DD</t>
  </si>
  <si>
    <t>Recipient</t>
  </si>
  <si>
    <t>Parish Insurance</t>
  </si>
  <si>
    <t>Bank Transfer</t>
  </si>
  <si>
    <t>EYRCC</t>
  </si>
  <si>
    <t>Precept</t>
  </si>
  <si>
    <t>Penisula Business</t>
  </si>
  <si>
    <t>B Brooks</t>
  </si>
  <si>
    <t>Web update</t>
  </si>
  <si>
    <t>Return of Grant</t>
  </si>
  <si>
    <t>Subscription</t>
  </si>
  <si>
    <t>C Bradley</t>
  </si>
  <si>
    <t>Postage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</si>
  <si>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</si>
  <si>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</si>
  <si>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</si>
  <si>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</si>
  <si>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</si>
  <si>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</si>
  <si>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</si>
  <si>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</si>
  <si>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</si>
  <si>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</si>
  <si>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</si>
  <si>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</si>
  <si>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</si>
  <si>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</si>
  <si>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</si>
  <si>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</si>
  <si>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</si>
  <si>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</si>
  <si>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</si>
  <si>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</si>
  <si>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</si>
  <si>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</si>
  <si>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</si>
  <si>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</si>
  <si>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</si>
  <si>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</si>
  <si>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</si>
  <si>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</si>
  <si>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</si>
  <si>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</si>
  <si>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</si>
  <si>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</si>
  <si>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</si>
  <si>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</si>
  <si>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</si>
  <si>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</si>
  <si>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</si>
  <si>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</si>
  <si>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Year Ending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</si>
  <si>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</si>
  <si>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</si>
  <si>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</si>
  <si>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</si>
  <si>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</si>
  <si>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</si>
  <si>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</si>
  <si>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</si>
  <si>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Came and Co</t>
  </si>
  <si>
    <t>CHEQUE CANCELLED</t>
  </si>
  <si>
    <t>S Baxter</t>
  </si>
  <si>
    <t>Salary &amp; Expenses</t>
  </si>
  <si>
    <t>B/F Balance</t>
  </si>
  <si>
    <t>C/F Balance</t>
  </si>
  <si>
    <t>Spaldington Parish</t>
  </si>
  <si>
    <t>Salary &amp; Allowance</t>
  </si>
  <si>
    <t>East Riding Yorks Council</t>
  </si>
  <si>
    <t>Streetlight &amp; Defib</t>
  </si>
  <si>
    <t>Reason of Pay</t>
  </si>
  <si>
    <t>Deposit for Unity Trust bank account</t>
  </si>
  <si>
    <t>Salary, Allowance &amp; Exp</t>
  </si>
  <si>
    <t>Projected to      31 March 21</t>
  </si>
  <si>
    <t>E20</t>
  </si>
  <si>
    <t>VAT Paid (to be reclaimed)</t>
  </si>
  <si>
    <t>Unity Trust</t>
  </si>
  <si>
    <t>Transfer</t>
  </si>
  <si>
    <t>Balance off deposit</t>
  </si>
  <si>
    <t>Unity Trust Bank</t>
  </si>
  <si>
    <t>Test for new system</t>
  </si>
  <si>
    <t>S Baxter (Unity Bank)</t>
  </si>
  <si>
    <t>Transfer funds to UTB</t>
  </si>
  <si>
    <t>DR</t>
  </si>
  <si>
    <t>HSBC</t>
  </si>
  <si>
    <t>Bank charges</t>
  </si>
  <si>
    <t>Cheque return</t>
  </si>
  <si>
    <t>Account Mang Charge</t>
  </si>
  <si>
    <t>Wrong chq deposit</t>
  </si>
  <si>
    <t>GROSS</t>
  </si>
  <si>
    <t>VAT to be reclaimed in 2021/22</t>
  </si>
  <si>
    <t>£     188.32*</t>
  </si>
  <si>
    <t>* This was payment made in March 2020 but not included in the 2019/20 accounts for some unknown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</si>
</sst>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44" fontId="10" fillId="0" borderId="12" xfId="0" applyNumberFormat="1" applyFont="1" applyBorder="1"/>
    <xf numFmtId="44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0" fontId="7" fillId="0" borderId="2" xfId="0" applyFont="1" applyBorder="1"/>
    <xf numFmtId="0" fontId="0" fillId="3" borderId="0" xfId="0" applyFont="1" applyFill="1"/>
    <xf numFmtId="0" fontId="7" fillId="0" borderId="22" xfId="0" applyFont="1" applyBorder="1"/>
    <xf numFmtId="44" fontId="6" fillId="0" borderId="2" xfId="0" applyNumberFormat="1" applyFont="1" applyBorder="1"/>
    <xf numFmtId="10" fontId="6" fillId="0" borderId="25" xfId="0" applyNumberFormat="1" applyFont="1" applyBorder="1"/>
    <xf numFmtId="44" fontId="6" fillId="0" borderId="18" xfId="0" applyNumberFormat="1" applyFont="1" applyBorder="1"/>
    <xf numFmtId="10" fontId="6" fillId="0" borderId="27" xfId="0" applyNumberFormat="1" applyFont="1" applyBorder="1"/>
    <xf numFmtId="44" fontId="6" fillId="0" borderId="29" xfId="0" applyNumberFormat="1" applyFont="1" applyBorder="1"/>
    <xf numFmtId="44" fontId="10" fillId="4" borderId="10" xfId="0" applyNumberFormat="1" applyFont="1" applyFill="1" applyBorder="1"/>
    <xf numFmtId="44" fontId="10" fillId="0" borderId="11" xfId="0" applyNumberFormat="1" applyFont="1" applyBorder="1"/>
    <xf numFmtId="44" fontId="10" fillId="0" borderId="10" xfId="0" applyNumberFormat="1" applyFont="1" applyBorder="1"/>
    <xf numFmtId="10" fontId="10" fillId="0" borderId="10" xfId="0" applyNumberFormat="1" applyFont="1" applyBorder="1"/>
    <xf numFmtId="0" fontId="11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8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2" fillId="0" borderId="0" xfId="0" applyFont="1"/>
    <xf numFmtId="0" fontId="27" fillId="0" borderId="0" xfId="0" applyFont="1"/>
    <xf numFmtId="44" fontId="7" fillId="0" borderId="11" xfId="0" applyNumberFormat="1" applyFont="1" applyBorder="1" applyAlignment="1">
      <alignment horizontal="center"/>
    </xf>
    <xf numFmtId="0" fontId="8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5" fillId="0" borderId="3" xfId="0" applyFont="1" applyBorder="1"/>
    <xf numFmtId="44" fontId="5" fillId="0" borderId="3" xfId="0" applyNumberFormat="1" applyFont="1" applyBorder="1"/>
    <xf numFmtId="44" fontId="5" fillId="0" borderId="6" xfId="0" applyNumberFormat="1" applyFont="1" applyBorder="1"/>
    <xf numFmtId="44" fontId="26" fillId="0" borderId="6" xfId="0" applyNumberFormat="1" applyFont="1" applyBorder="1"/>
    <xf numFmtId="0" fontId="5" fillId="0" borderId="0" xfId="0" applyFont="1"/>
    <xf numFmtId="44" fontId="13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8" fillId="9" borderId="6" xfId="0" applyNumberFormat="1" applyFont="1" applyFill="1" applyBorder="1"/>
    <xf numFmtId="0" fontId="8" fillId="2" borderId="11" xfId="0" applyFont="1" applyFill="1" applyBorder="1"/>
    <xf numFmtId="0" fontId="8" fillId="2" borderId="22" xfId="0" applyFont="1" applyFill="1" applyBorder="1"/>
    <xf numFmtId="0" fontId="0" fillId="3" borderId="0" xfId="0" applyFont="1" applyFill="1" applyAlignment="1"/>
    <xf numFmtId="0" fontId="10" fillId="8" borderId="10" xfId="0" applyFont="1" applyFill="1" applyBorder="1" applyAlignment="1">
      <alignment horizontal="center"/>
    </xf>
    <xf numFmtId="44" fontId="20" fillId="0" borderId="10" xfId="0" applyNumberFormat="1" applyFont="1" applyBorder="1"/>
    <xf numFmtId="15" fontId="8" fillId="0" borderId="3" xfId="0" applyNumberFormat="1" applyFont="1" applyBorder="1" applyAlignment="1">
      <alignment horizontal="center" vertical="center"/>
    </xf>
    <xf numFmtId="15" fontId="8" fillId="0" borderId="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5" fontId="1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0" fillId="0" borderId="0" xfId="0" applyFont="1"/>
    <xf numFmtId="0" fontId="7" fillId="0" borderId="35" xfId="0" applyFont="1" applyBorder="1"/>
    <xf numFmtId="0" fontId="7" fillId="0" borderId="23" xfId="0" applyFont="1" applyBorder="1"/>
    <xf numFmtId="15" fontId="4" fillId="0" borderId="26" xfId="0" applyNumberFormat="1" applyFont="1" applyBorder="1" applyAlignment="1">
      <alignment horizontal="center" vertical="center"/>
    </xf>
    <xf numFmtId="44" fontId="4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" fillId="0" borderId="3" xfId="0" applyFont="1" applyBorder="1"/>
    <xf numFmtId="0" fontId="32" fillId="0" borderId="3" xfId="0" applyFont="1" applyBorder="1"/>
    <xf numFmtId="0" fontId="8" fillId="0" borderId="0" xfId="0" applyFont="1"/>
    <xf numFmtId="44" fontId="8" fillId="0" borderId="3" xfId="0" applyNumberFormat="1" applyFont="1" applyBorder="1"/>
    <xf numFmtId="44" fontId="31" fillId="0" borderId="6" xfId="0" applyNumberFormat="1" applyFont="1" applyBorder="1"/>
    <xf numFmtId="44" fontId="8" fillId="0" borderId="6" xfId="0" applyNumberFormat="1" applyFont="1" applyBorder="1"/>
    <xf numFmtId="44" fontId="31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2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0" fontId="3" fillId="0" borderId="2" xfId="0" applyFont="1" applyBorder="1"/>
    <xf numFmtId="15" fontId="7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5" fontId="5" fillId="0" borderId="48" xfId="0" applyNumberFormat="1" applyFont="1" applyBorder="1" applyAlignment="1">
      <alignment horizontal="center" vertical="center"/>
    </xf>
    <xf numFmtId="44" fontId="5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8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4" fontId="33" fillId="0" borderId="3" xfId="0" applyNumberFormat="1" applyFont="1" applyBorder="1"/>
    <xf numFmtId="1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2" borderId="2" xfId="0" applyFont="1" applyFill="1" applyBorder="1"/>
    <xf numFmtId="44" fontId="9" fillId="0" borderId="1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34" fillId="0" borderId="1" xfId="0" applyNumberFormat="1" applyFont="1" applyBorder="1" applyAlignment="1">
      <alignment horizontal="center" vertical="center" wrapText="1"/>
    </xf>
    <xf numFmtId="44" fontId="3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4" fontId="9" fillId="9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18" xfId="0" applyFont="1" applyBorder="1"/>
    <xf numFmtId="0" fontId="0" fillId="0" borderId="0" xfId="0" applyFont="1" applyAlignment="1">
      <alignment horizontal="left"/>
    </xf>
    <xf numFmtId="44" fontId="38" fillId="0" borderId="3" xfId="0" applyNumberFormat="1" applyFont="1" applyBorder="1"/>
    <xf numFmtId="0" fontId="39" fillId="3" borderId="0" xfId="0" applyFont="1" applyFill="1" applyBorder="1"/>
    <xf numFmtId="15" fontId="41" fillId="3" borderId="7" xfId="0" applyNumberFormat="1" applyFont="1" applyFill="1" applyBorder="1" applyAlignment="1">
      <alignment horizontal="left" vertical="center"/>
    </xf>
    <xf numFmtId="44" fontId="41" fillId="3" borderId="6" xfId="0" applyNumberFormat="1" applyFont="1" applyFill="1" applyBorder="1"/>
    <xf numFmtId="15" fontId="41" fillId="3" borderId="44" xfId="0" applyNumberFormat="1" applyFont="1" applyFill="1" applyBorder="1" applyAlignment="1">
      <alignment horizontal="left" vertical="center"/>
    </xf>
    <xf numFmtId="0" fontId="39" fillId="3" borderId="15" xfId="0" applyFont="1" applyFill="1" applyBorder="1"/>
    <xf numFmtId="44" fontId="41" fillId="3" borderId="38" xfId="0" applyNumberFormat="1" applyFont="1" applyFill="1" applyBorder="1"/>
    <xf numFmtId="0" fontId="0" fillId="11" borderId="0" xfId="0" applyFont="1" applyFill="1"/>
    <xf numFmtId="0" fontId="42" fillId="0" borderId="10" xfId="0" applyFont="1" applyBorder="1" applyAlignment="1"/>
    <xf numFmtId="15" fontId="8" fillId="9" borderId="3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3" xfId="0" applyFont="1" applyFill="1" applyBorder="1"/>
    <xf numFmtId="0" fontId="8" fillId="9" borderId="7" xfId="0" applyFont="1" applyFill="1" applyBorder="1"/>
    <xf numFmtId="44" fontId="10" fillId="0" borderId="16" xfId="0" applyNumberFormat="1" applyFont="1" applyBorder="1"/>
    <xf numFmtId="0" fontId="19" fillId="0" borderId="3" xfId="0" applyFont="1" applyBorder="1" applyAlignment="1">
      <alignment horizontal="center" vertical="center"/>
    </xf>
    <xf numFmtId="44" fontId="31" fillId="3" borderId="3" xfId="0" applyNumberFormat="1" applyFont="1" applyFill="1" applyBorder="1"/>
    <xf numFmtId="44" fontId="0" fillId="3" borderId="6" xfId="0" applyNumberFormat="1" applyFill="1" applyBorder="1"/>
    <xf numFmtId="44" fontId="8" fillId="3" borderId="6" xfId="0" applyNumberFormat="1" applyFont="1" applyFill="1" applyBorder="1"/>
    <xf numFmtId="44" fontId="8" fillId="3" borderId="3" xfId="0" applyNumberFormat="1" applyFont="1" applyFill="1" applyBorder="1"/>
    <xf numFmtId="44" fontId="0" fillId="3" borderId="3" xfId="0" applyNumberFormat="1" applyFill="1" applyBorder="1"/>
    <xf numFmtId="0" fontId="7" fillId="0" borderId="2" xfId="0" applyFont="1" applyBorder="1" applyAlignment="1">
      <alignment horizontal="center"/>
    </xf>
    <xf numFmtId="10" fontId="6" fillId="0" borderId="31" xfId="0" applyNumberFormat="1" applyFont="1" applyBorder="1"/>
    <xf numFmtId="44" fontId="43" fillId="8" borderId="0" xfId="0" applyNumberFormat="1" applyFont="1" applyFill="1" applyBorder="1" applyAlignment="1">
      <alignment vertical="center" wrapText="1"/>
    </xf>
    <xf numFmtId="44" fontId="37" fillId="8" borderId="10" xfId="0" applyNumberFormat="1" applyFont="1" applyFill="1" applyBorder="1"/>
    <xf numFmtId="44" fontId="44" fillId="5" borderId="6" xfId="0" applyNumberFormat="1" applyFont="1" applyFill="1" applyBorder="1" applyAlignment="1">
      <alignment horizontal="center"/>
    </xf>
    <xf numFmtId="44" fontId="37" fillId="5" borderId="1" xfId="0" applyNumberFormat="1" applyFont="1" applyFill="1" applyBorder="1" applyAlignment="1">
      <alignment horizontal="center" vertical="center"/>
    </xf>
    <xf numFmtId="44" fontId="44" fillId="5" borderId="6" xfId="0" applyNumberFormat="1" applyFont="1" applyFill="1" applyBorder="1"/>
    <xf numFmtId="44" fontId="44" fillId="0" borderId="10" xfId="0" applyNumberFormat="1" applyFont="1" applyBorder="1"/>
    <xf numFmtId="44" fontId="44" fillId="0" borderId="6" xfId="0" applyNumberFormat="1" applyFont="1" applyBorder="1"/>
    <xf numFmtId="44" fontId="44" fillId="0" borderId="0" xfId="0" applyNumberFormat="1" applyFont="1"/>
    <xf numFmtId="44" fontId="37" fillId="8" borderId="43" xfId="0" applyNumberFormat="1" applyFont="1" applyFill="1" applyBorder="1"/>
    <xf numFmtId="44" fontId="44" fillId="8" borderId="2" xfId="0" applyNumberFormat="1" applyFont="1" applyFill="1" applyBorder="1"/>
    <xf numFmtId="0" fontId="10" fillId="0" borderId="22" xfId="0" applyFont="1" applyBorder="1" applyAlignment="1">
      <alignment horizontal="center" wrapText="1"/>
    </xf>
    <xf numFmtId="44" fontId="10" fillId="0" borderId="3" xfId="0" applyNumberFormat="1" applyFont="1" applyBorder="1"/>
    <xf numFmtId="15" fontId="8" fillId="0" borderId="26" xfId="0" applyNumberFormat="1" applyFont="1" applyBorder="1" applyAlignment="1">
      <alignment horizontal="center" vertical="center"/>
    </xf>
    <xf numFmtId="44" fontId="8" fillId="0" borderId="25" xfId="0" applyNumberFormat="1" applyFont="1" applyBorder="1"/>
    <xf numFmtId="0" fontId="8" fillId="0" borderId="2" xfId="0" applyFont="1" applyBorder="1" applyAlignment="1">
      <alignment horizontal="center"/>
    </xf>
    <xf numFmtId="15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/>
    <xf numFmtId="44" fontId="4" fillId="0" borderId="31" xfId="0" applyNumberFormat="1" applyFont="1" applyBorder="1"/>
    <xf numFmtId="44" fontId="39" fillId="0" borderId="0" xfId="0" applyNumberFormat="1" applyFont="1" applyFill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 vertical="center"/>
    </xf>
    <xf numFmtId="44" fontId="10" fillId="3" borderId="3" xfId="0" applyNumberFormat="1" applyFont="1" applyFill="1" applyBorder="1"/>
    <xf numFmtId="0" fontId="47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9" fillId="0" borderId="10" xfId="0" applyNumberFormat="1" applyFont="1" applyBorder="1"/>
    <xf numFmtId="0" fontId="48" fillId="3" borderId="0" xfId="0" applyFont="1" applyFill="1"/>
    <xf numFmtId="0" fontId="8" fillId="3" borderId="0" xfId="0" applyFont="1" applyFill="1"/>
    <xf numFmtId="44" fontId="48" fillId="0" borderId="56" xfId="0" applyNumberFormat="1" applyFont="1" applyBorder="1"/>
    <xf numFmtId="44" fontId="48" fillId="0" borderId="57" xfId="0" applyNumberFormat="1" applyFont="1" applyBorder="1"/>
    <xf numFmtId="0" fontId="0" fillId="0" borderId="47" xfId="0" applyFont="1" applyBorder="1" applyAlignment="1">
      <alignment horizontal="center"/>
    </xf>
    <xf numFmtId="44" fontId="48" fillId="0" borderId="58" xfId="0" applyNumberFormat="1" applyFont="1" applyBorder="1"/>
    <xf numFmtId="0" fontId="2" fillId="0" borderId="18" xfId="0" applyFont="1" applyBorder="1"/>
    <xf numFmtId="0" fontId="2" fillId="0" borderId="29" xfId="0" applyFont="1" applyBorder="1"/>
    <xf numFmtId="0" fontId="2" fillId="0" borderId="3" xfId="0" applyFont="1" applyBorder="1"/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0" fontId="7" fillId="0" borderId="23" xfId="0" applyNumberFormat="1" applyFont="1" applyBorder="1" applyAlignment="1">
      <alignment horizontal="center" wrapText="1"/>
    </xf>
    <xf numFmtId="10" fontId="7" fillId="0" borderId="25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5" fillId="8" borderId="19" xfId="0" applyFont="1" applyFill="1" applyBorder="1" applyAlignment="1">
      <alignment horizontal="center" vertical="center" wrapText="1"/>
    </xf>
    <xf numFmtId="0" fontId="45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15" fontId="27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5" fontId="46" fillId="0" borderId="9" xfId="0" applyNumberFormat="1" applyFont="1" applyBorder="1" applyAlignment="1">
      <alignment horizontal="center" vertical="center"/>
    </xf>
    <xf numFmtId="15" fontId="46" fillId="0" borderId="5" xfId="0" applyNumberFormat="1" applyFont="1" applyBorder="1" applyAlignment="1">
      <alignment horizontal="center" vertical="center"/>
    </xf>
    <xf numFmtId="15" fontId="46" fillId="0" borderId="44" xfId="0" applyNumberFormat="1" applyFont="1" applyBorder="1" applyAlignment="1">
      <alignment horizontal="center" vertical="center"/>
    </xf>
    <xf numFmtId="15" fontId="46" fillId="0" borderId="3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19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0" fillId="0" borderId="43" xfId="0" applyNumberFormat="1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15" fontId="29" fillId="0" borderId="9" xfId="0" applyNumberFormat="1" applyFont="1" applyBorder="1" applyAlignment="1">
      <alignment horizontal="center" vertical="center" wrapText="1"/>
    </xf>
    <xf numFmtId="15" fontId="29" fillId="0" borderId="8" xfId="0" applyNumberFormat="1" applyFont="1" applyBorder="1" applyAlignment="1">
      <alignment horizontal="center" vertical="center" wrapText="1"/>
    </xf>
    <xf numFmtId="15" fontId="29" fillId="0" borderId="7" xfId="0" applyNumberFormat="1" applyFont="1" applyBorder="1" applyAlignment="1">
      <alignment horizontal="center" vertical="center" wrapText="1"/>
    </xf>
    <xf numFmtId="15" fontId="29" fillId="0" borderId="0" xfId="0" applyNumberFormat="1" applyFont="1" applyBorder="1" applyAlignment="1">
      <alignment horizontal="center" vertical="center" wrapText="1"/>
    </xf>
    <xf numFmtId="15" fontId="41" fillId="3" borderId="9" xfId="0" applyNumberFormat="1" applyFont="1" applyFill="1" applyBorder="1" applyAlignment="1">
      <alignment horizontal="left" vertical="center"/>
    </xf>
    <xf numFmtId="15" fontId="41" fillId="3" borderId="8" xfId="0" applyNumberFormat="1" applyFont="1" applyFill="1" applyBorder="1" applyAlignment="1">
      <alignment horizontal="left" vertical="center"/>
    </xf>
    <xf numFmtId="15" fontId="41" fillId="3" borderId="5" xfId="0" applyNumberFormat="1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0" fillId="8" borderId="18" xfId="0" applyNumberFormat="1" applyFont="1" applyFill="1" applyBorder="1" applyAlignment="1">
      <alignment horizontal="center" vertical="center" wrapText="1"/>
    </xf>
    <xf numFmtId="44" fontId="10" fillId="8" borderId="3" xfId="0" applyNumberFormat="1" applyFont="1" applyFill="1" applyBorder="1" applyAlignment="1">
      <alignment horizontal="center" vertical="center" wrapText="1"/>
    </xf>
    <xf numFmtId="44" fontId="30" fillId="7" borderId="0" xfId="0" applyNumberFormat="1" applyFont="1" applyFill="1" applyBorder="1" applyAlignment="1">
      <alignment horizontal="center" vertical="center" wrapText="1"/>
    </xf>
    <xf numFmtId="44" fontId="30" fillId="7" borderId="6" xfId="0" applyNumberFormat="1" applyFont="1" applyFill="1" applyBorder="1" applyAlignment="1">
      <alignment horizontal="center" vertical="center" wrapText="1"/>
    </xf>
    <xf numFmtId="44" fontId="30" fillId="7" borderId="14" xfId="0" applyNumberFormat="1" applyFont="1" applyFill="1" applyBorder="1" applyAlignment="1">
      <alignment horizontal="center" vertical="center" wrapText="1"/>
    </xf>
    <xf numFmtId="44" fontId="30" fillId="7" borderId="45" xfId="0" applyNumberFormat="1" applyFont="1" applyFill="1" applyBorder="1" applyAlignment="1">
      <alignment horizontal="center" vertical="center" wrapText="1"/>
    </xf>
    <xf numFmtId="15" fontId="29" fillId="0" borderId="2" xfId="0" applyNumberFormat="1" applyFont="1" applyBorder="1" applyAlignment="1">
      <alignment horizontal="center" vertical="center" wrapText="1"/>
    </xf>
    <xf numFmtId="44" fontId="10" fillId="8" borderId="4" xfId="0" applyNumberFormat="1" applyFont="1" applyFill="1" applyBorder="1" applyAlignment="1">
      <alignment horizontal="center" vertical="center" wrapText="1"/>
    </xf>
    <xf numFmtId="15" fontId="8" fillId="10" borderId="0" xfId="0" applyNumberFormat="1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0" fontId="36" fillId="0" borderId="23" xfId="0" applyNumberFormat="1" applyFont="1" applyBorder="1" applyAlignment="1">
      <alignment horizontal="center" vertical="center" wrapText="1"/>
    </xf>
    <xf numFmtId="10" fontId="36" fillId="0" borderId="27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0" fontId="35" fillId="0" borderId="23" xfId="0" applyNumberFormat="1" applyFont="1" applyBorder="1" applyAlignment="1">
      <alignment horizontal="center" vertical="center"/>
    </xf>
    <xf numFmtId="10" fontId="35" fillId="0" borderId="25" xfId="0" applyNumberFormat="1" applyFont="1" applyBorder="1" applyAlignment="1">
      <alignment horizontal="center" vertical="center"/>
    </xf>
    <xf numFmtId="10" fontId="35" fillId="0" borderId="31" xfId="0" applyNumberFormat="1" applyFont="1" applyBorder="1" applyAlignment="1">
      <alignment horizontal="center" vertical="center"/>
    </xf>
    <xf numFmtId="44" fontId="10" fillId="5" borderId="26" xfId="0" applyNumberFormat="1" applyFont="1" applyFill="1" applyBorder="1" applyAlignment="1">
      <alignment horizontal="center" vertical="center"/>
    </xf>
    <xf numFmtId="44" fontId="10" fillId="5" borderId="28" xfId="0" applyNumberFormat="1" applyFont="1" applyFill="1" applyBorder="1" applyAlignment="1">
      <alignment horizontal="center" vertical="center"/>
    </xf>
    <xf numFmtId="44" fontId="37" fillId="5" borderId="25" xfId="0" applyNumberFormat="1" applyFont="1" applyFill="1" applyBorder="1" applyAlignment="1">
      <alignment horizontal="center" vertical="center"/>
    </xf>
    <xf numFmtId="44" fontId="37" fillId="5" borderId="31" xfId="0" applyNumberFormat="1" applyFont="1" applyFill="1" applyBorder="1" applyAlignment="1">
      <alignment horizontal="center" vertical="center"/>
    </xf>
    <xf numFmtId="44" fontId="37" fillId="5" borderId="4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0" fillId="5" borderId="35" xfId="0" applyNumberFormat="1" applyFont="1" applyFill="1" applyBorder="1" applyAlignment="1">
      <alignment horizontal="center" vertical="center" wrapText="1"/>
    </xf>
    <xf numFmtId="44" fontId="10" fillId="5" borderId="26" xfId="0" applyNumberFormat="1" applyFont="1" applyFill="1" applyBorder="1" applyAlignment="1">
      <alignment horizontal="center" vertical="center" wrapText="1"/>
    </xf>
    <xf numFmtId="15" fontId="7" fillId="5" borderId="3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15" fontId="7" fillId="5" borderId="2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4" fontId="10" fillId="5" borderId="23" xfId="0" applyNumberFormat="1" applyFont="1" applyFill="1" applyBorder="1" applyAlignment="1">
      <alignment horizontal="center" vertical="center"/>
    </xf>
    <xf numFmtId="44" fontId="10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10" fillId="5" borderId="24" xfId="0" applyNumberFormat="1" applyFont="1" applyFill="1" applyBorder="1" applyAlignment="1">
      <alignment horizontal="center" vertical="center"/>
    </xf>
    <xf numFmtId="0" fontId="1" fillId="0" borderId="3" xfId="0" applyFont="1" applyBorder="1"/>
    <xf numFmtId="44" fontId="33" fillId="0" borderId="49" xfId="0" applyNumberFormat="1" applyFont="1" applyBorder="1"/>
    <xf numFmtId="15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51" fillId="0" borderId="3" xfId="0" applyFont="1" applyBorder="1"/>
    <xf numFmtId="0" fontId="51" fillId="0" borderId="6" xfId="0" applyFont="1" applyBorder="1"/>
    <xf numFmtId="44" fontId="51" fillId="0" borderId="3" xfId="0" applyNumberFormat="1" applyFont="1" applyBorder="1"/>
    <xf numFmtId="44" fontId="51" fillId="0" borderId="6" xfId="0" applyNumberFormat="1" applyFont="1" applyBorder="1"/>
    <xf numFmtId="0" fontId="51" fillId="0" borderId="0" xfId="0" applyFont="1"/>
    <xf numFmtId="44" fontId="0" fillId="0" borderId="13" xfId="0" applyNumberFormat="1" applyBorder="1"/>
    <xf numFmtId="0" fontId="51" fillId="0" borderId="0" xfId="0" applyFont="1" applyAlignment="1">
      <alignment horizontal="left"/>
    </xf>
    <xf numFmtId="10" fontId="51" fillId="0" borderId="0" xfId="0" applyNumberFormat="1" applyFont="1"/>
    <xf numFmtId="0" fontId="38" fillId="0" borderId="6" xfId="0" applyFont="1" applyBorder="1"/>
    <xf numFmtId="0" fontId="39" fillId="0" borderId="3" xfId="0" applyFont="1" applyBorder="1"/>
    <xf numFmtId="0" fontId="39" fillId="0" borderId="6" xfId="0" applyFont="1" applyBorder="1"/>
    <xf numFmtId="44" fontId="39" fillId="0" borderId="3" xfId="0" applyNumberFormat="1" applyFont="1" applyBorder="1"/>
    <xf numFmtId="44" fontId="39" fillId="0" borderId="6" xfId="0" applyNumberFormat="1" applyFont="1" applyBorder="1"/>
    <xf numFmtId="0" fontId="39" fillId="0" borderId="0" xfId="0" applyFont="1"/>
    <xf numFmtId="15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3" xfId="0" applyFont="1" applyBorder="1"/>
    <xf numFmtId="15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/>
    <xf numFmtId="15" fontId="38" fillId="0" borderId="0" xfId="0" applyNumberFormat="1" applyFont="1" applyFill="1" applyBorder="1" applyAlignment="1">
      <alignment horizontal="left" vertical="center"/>
    </xf>
    <xf numFmtId="44" fontId="40" fillId="0" borderId="0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3" xfId="0" applyFill="1" applyBorder="1" applyAlignment="1">
      <alignment horizontal="center"/>
    </xf>
    <xf numFmtId="4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0" fontId="10" fillId="0" borderId="40" xfId="0" applyNumberFormat="1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4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4" fontId="0" fillId="0" borderId="3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4" fontId="0" fillId="0" borderId="24" xfId="0" applyNumberFormat="1" applyFont="1" applyBorder="1" applyAlignment="1">
      <alignment horizontal="center" vertical="center"/>
    </xf>
    <xf numFmtId="44" fontId="13" fillId="0" borderId="0" xfId="0" applyNumberFormat="1" applyFont="1"/>
    <xf numFmtId="15" fontId="52" fillId="0" borderId="0" xfId="0" applyNumberFormat="1" applyFont="1" applyAlignment="1">
      <alignment horizontal="left" vertical="center" wrapText="1"/>
    </xf>
    <xf numFmtId="15" fontId="0" fillId="0" borderId="0" xfId="0" applyNumberFormat="1" applyBorder="1" applyAlignment="1">
      <alignment horizontal="center" vertical="center"/>
    </xf>
    <xf numFmtId="44" fontId="10" fillId="0" borderId="0" xfId="0" applyNumberFormat="1" applyFont="1" applyBorder="1"/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0</xdr:rowOff>
    </xdr:from>
    <xdr:to>
      <xdr:col>4</xdr:col>
      <xdr:colOff>792480</xdr:colOff>
      <xdr:row>4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98120"/>
          <a:ext cx="3695700" cy="6172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7620</xdr:colOff>
      <xdr:row>3</xdr:row>
      <xdr:rowOff>104264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632460" cy="43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42</xdr:row>
      <xdr:rowOff>60960</xdr:rowOff>
    </xdr:from>
    <xdr:to>
      <xdr:col>3</xdr:col>
      <xdr:colOff>434340</xdr:colOff>
      <xdr:row>43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22860</xdr:colOff>
      <xdr:row>1</xdr:row>
      <xdr:rowOff>76200</xdr:rowOff>
    </xdr:from>
    <xdr:to>
      <xdr:col>5</xdr:col>
      <xdr:colOff>655320</xdr:colOff>
      <xdr:row>3</xdr:row>
      <xdr:rowOff>111884</xdr:rowOff>
    </xdr:to>
    <xdr:pic>
      <xdr:nvPicPr>
        <xdr:cNvPr id="8" name="Picture 7" descr="East Riding Of Yorkshire.svg">
          <a:extLst>
            <a:ext uri="{FF2B5EF4-FFF2-40B4-BE49-F238E27FC236}">
              <a16:creationId xmlns:a16="http://schemas.microsoft.com/office/drawing/2014/main" id="{83DD0D1B-EE3F-438A-8DA7-46E904A6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274320"/>
          <a:ext cx="632460" cy="43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M44"/>
  <sheetViews>
    <sheetView tabSelected="1" topLeftCell="A2" workbookViewId="0">
      <selection activeCell="F42" sqref="F42:G42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81" customWidth="1"/>
    <col min="11" max="11" width="10.09765625" style="24" bestFit="1" customWidth="1"/>
    <col min="12" max="12" width="7.8984375" style="24"/>
    <col min="13" max="13" width="12.09765625" style="24" customWidth="1"/>
    <col min="14" max="16384" width="7.8984375" style="24"/>
  </cols>
  <sheetData>
    <row r="6" spans="1:13" ht="7.2" customHeight="1" thickBot="1" x14ac:dyDescent="0.35"/>
    <row r="7" spans="1:13" ht="26.4" thickBot="1" x14ac:dyDescent="0.55000000000000004">
      <c r="A7" s="183" t="s">
        <v>50</v>
      </c>
      <c r="B7" s="184"/>
      <c r="C7" s="184"/>
      <c r="D7" s="184"/>
      <c r="E7" s="184"/>
      <c r="F7" s="184"/>
      <c r="G7" s="184"/>
      <c r="H7" s="184"/>
      <c r="I7" s="185"/>
      <c r="J7" s="172"/>
    </row>
    <row r="8" spans="1:13" ht="12" customHeight="1" thickBot="1" x14ac:dyDescent="0.55000000000000004">
      <c r="A8" s="42"/>
      <c r="B8" s="42"/>
      <c r="C8" s="42"/>
      <c r="D8" s="42"/>
      <c r="E8" s="42"/>
      <c r="F8" s="42"/>
      <c r="G8" s="42"/>
      <c r="H8" s="42"/>
      <c r="I8" s="42"/>
      <c r="J8" s="172"/>
    </row>
    <row r="9" spans="1:13" ht="16.8" customHeight="1" x14ac:dyDescent="0.5">
      <c r="A9" s="42"/>
      <c r="B9" s="194" t="s">
        <v>19</v>
      </c>
      <c r="C9" s="198" t="s">
        <v>14</v>
      </c>
      <c r="D9" s="32" t="s">
        <v>8</v>
      </c>
      <c r="E9" s="189"/>
      <c r="F9" s="32" t="s">
        <v>9</v>
      </c>
      <c r="G9" s="32" t="s">
        <v>10</v>
      </c>
      <c r="H9" s="196" t="s">
        <v>17</v>
      </c>
      <c r="I9" s="42"/>
      <c r="J9" s="203" t="s">
        <v>158</v>
      </c>
    </row>
    <row r="10" spans="1:13" ht="16.8" customHeight="1" x14ac:dyDescent="0.5">
      <c r="A10" s="42"/>
      <c r="B10" s="195"/>
      <c r="C10" s="199"/>
      <c r="D10" s="142" t="s">
        <v>11</v>
      </c>
      <c r="E10" s="190"/>
      <c r="F10" s="142" t="s">
        <v>12</v>
      </c>
      <c r="G10" s="142" t="s">
        <v>12</v>
      </c>
      <c r="H10" s="197"/>
      <c r="I10" s="42"/>
      <c r="J10" s="204"/>
    </row>
    <row r="11" spans="1:13" ht="16.8" customHeight="1" x14ac:dyDescent="0.5">
      <c r="A11" s="42"/>
      <c r="B11" s="43" t="s">
        <v>20</v>
      </c>
      <c r="C11" s="119" t="s">
        <v>102</v>
      </c>
      <c r="D11" s="33">
        <v>25959</v>
      </c>
      <c r="E11" s="190"/>
      <c r="F11" s="33">
        <v>7959</v>
      </c>
      <c r="G11" s="33">
        <f>'Income 20-21'!E3</f>
        <v>7900</v>
      </c>
      <c r="H11" s="34">
        <f>SUM(G11/F11)</f>
        <v>0.99258700841814296</v>
      </c>
      <c r="I11" s="42"/>
      <c r="J11" s="204"/>
    </row>
    <row r="12" spans="1:13" ht="16.8" customHeight="1" thickBot="1" x14ac:dyDescent="0.55000000000000004">
      <c r="A12" s="42"/>
      <c r="B12" s="43" t="s">
        <v>21</v>
      </c>
      <c r="C12" s="119" t="s">
        <v>103</v>
      </c>
      <c r="D12" s="33">
        <v>1298.78</v>
      </c>
      <c r="E12" s="190"/>
      <c r="F12" s="33">
        <v>738.96</v>
      </c>
      <c r="G12" s="33">
        <v>0</v>
      </c>
      <c r="H12" s="34">
        <f t="shared" ref="H12:H15" si="0">SUM(G12/F12)</f>
        <v>0</v>
      </c>
      <c r="I12" s="42"/>
      <c r="J12" s="152">
        <f>'Expend 20-21'!AF3</f>
        <v>277.2</v>
      </c>
    </row>
    <row r="13" spans="1:13" ht="16.8" customHeight="1" x14ac:dyDescent="0.5">
      <c r="A13" s="42"/>
      <c r="B13" s="43" t="s">
        <v>22</v>
      </c>
      <c r="C13" s="119" t="s">
        <v>108</v>
      </c>
      <c r="D13" s="33">
        <v>488.5</v>
      </c>
      <c r="E13" s="190"/>
      <c r="F13" s="33">
        <v>0</v>
      </c>
      <c r="G13" s="33">
        <f>'Income 20-21'!G3</f>
        <v>7047.7699999999995</v>
      </c>
      <c r="H13" s="34">
        <v>0</v>
      </c>
      <c r="I13" s="42"/>
      <c r="J13" s="172"/>
    </row>
    <row r="14" spans="1:13" ht="13.2" customHeight="1" thickBot="1" x14ac:dyDescent="0.55000000000000004">
      <c r="A14" s="42"/>
      <c r="B14" s="191"/>
      <c r="C14" s="191"/>
      <c r="D14" s="193"/>
      <c r="E14" s="191"/>
      <c r="F14" s="193"/>
      <c r="G14" s="193"/>
      <c r="H14" s="193"/>
      <c r="I14" s="42"/>
      <c r="J14" s="172"/>
      <c r="M14" s="168"/>
    </row>
    <row r="15" spans="1:13" ht="18.600000000000001" customHeight="1" thickBot="1" x14ac:dyDescent="0.55000000000000004">
      <c r="A15" s="42"/>
      <c r="B15" s="192"/>
      <c r="C15" s="192"/>
      <c r="D15" s="40">
        <f>SUM(D11:D13)</f>
        <v>27746.28</v>
      </c>
      <c r="E15" s="38"/>
      <c r="F15" s="40">
        <f>SUM(F11:F13)</f>
        <v>8697.9599999999991</v>
      </c>
      <c r="G15" s="40">
        <f>SUM(G11:G13)</f>
        <v>14947.77</v>
      </c>
      <c r="H15" s="41">
        <f t="shared" si="0"/>
        <v>1.7185374501607276</v>
      </c>
      <c r="I15" s="42"/>
      <c r="J15" s="172"/>
    </row>
    <row r="16" spans="1:13" ht="16.2" thickBot="1" x14ac:dyDescent="0.35">
      <c r="A16" s="31"/>
      <c r="B16" s="192"/>
      <c r="C16" s="192"/>
      <c r="D16" s="192"/>
      <c r="E16" s="192"/>
      <c r="F16" s="192"/>
      <c r="G16" s="192"/>
      <c r="H16" s="192"/>
      <c r="I16" s="192"/>
      <c r="J16" s="172"/>
    </row>
    <row r="17" spans="1:13" x14ac:dyDescent="0.3">
      <c r="A17" s="31"/>
      <c r="B17" s="194" t="s">
        <v>19</v>
      </c>
      <c r="C17" s="201" t="s">
        <v>0</v>
      </c>
      <c r="D17" s="32" t="s">
        <v>8</v>
      </c>
      <c r="E17" s="186"/>
      <c r="F17" s="32" t="s">
        <v>9</v>
      </c>
      <c r="G17" s="32" t="s">
        <v>10</v>
      </c>
      <c r="H17" s="196" t="s">
        <v>17</v>
      </c>
      <c r="I17" s="192"/>
      <c r="J17" s="206" t="s">
        <v>141</v>
      </c>
      <c r="M17" s="168"/>
    </row>
    <row r="18" spans="1:13" x14ac:dyDescent="0.3">
      <c r="A18" s="31"/>
      <c r="B18" s="195"/>
      <c r="C18" s="202"/>
      <c r="D18" s="30" t="s">
        <v>11</v>
      </c>
      <c r="E18" s="187"/>
      <c r="F18" s="30" t="s">
        <v>12</v>
      </c>
      <c r="G18" s="30" t="s">
        <v>12</v>
      </c>
      <c r="H18" s="197"/>
      <c r="I18" s="192"/>
      <c r="J18" s="207"/>
    </row>
    <row r="19" spans="1:13" x14ac:dyDescent="0.3">
      <c r="A19" s="31"/>
      <c r="B19" s="43" t="s">
        <v>23</v>
      </c>
      <c r="C19" s="91" t="s">
        <v>63</v>
      </c>
      <c r="D19" s="33">
        <v>160.86000000000001</v>
      </c>
      <c r="E19" s="187"/>
      <c r="F19" s="33">
        <v>169.3</v>
      </c>
      <c r="G19" s="33">
        <f>'Expend 20-21'!M3</f>
        <v>169.3</v>
      </c>
      <c r="H19" s="34">
        <f t="shared" ref="H19:H29" si="1">SUM(G19/F19)</f>
        <v>1</v>
      </c>
      <c r="I19" s="192"/>
      <c r="J19" s="173">
        <f>G19</f>
        <v>169.3</v>
      </c>
    </row>
    <row r="20" spans="1:13" x14ac:dyDescent="0.3">
      <c r="A20" s="31"/>
      <c r="B20" s="43" t="s">
        <v>24</v>
      </c>
      <c r="C20" s="91" t="s">
        <v>13</v>
      </c>
      <c r="D20" s="33">
        <v>218</v>
      </c>
      <c r="E20" s="187"/>
      <c r="F20" s="33">
        <v>225</v>
      </c>
      <c r="G20" s="33">
        <f>'Expend 20-21'!N3</f>
        <v>218</v>
      </c>
      <c r="H20" s="34">
        <f>SUM(G20/F20)</f>
        <v>0.96888888888888891</v>
      </c>
      <c r="I20" s="192"/>
      <c r="J20" s="173">
        <f>G20</f>
        <v>218</v>
      </c>
    </row>
    <row r="21" spans="1:13" x14ac:dyDescent="0.3">
      <c r="A21" s="31"/>
      <c r="B21" s="43" t="s">
        <v>25</v>
      </c>
      <c r="C21" s="91" t="s">
        <v>85</v>
      </c>
      <c r="D21" s="33">
        <v>250</v>
      </c>
      <c r="E21" s="187"/>
      <c r="F21" s="33">
        <v>250</v>
      </c>
      <c r="G21" s="33">
        <f>'Expend 20-21'!O3</f>
        <v>250</v>
      </c>
      <c r="H21" s="34">
        <f>SUM(G21/F21)</f>
        <v>1</v>
      </c>
      <c r="I21" s="192"/>
      <c r="J21" s="173">
        <f>G21</f>
        <v>250</v>
      </c>
    </row>
    <row r="22" spans="1:13" x14ac:dyDescent="0.3">
      <c r="A22" s="31"/>
      <c r="B22" s="43" t="s">
        <v>26</v>
      </c>
      <c r="C22" s="91" t="s">
        <v>86</v>
      </c>
      <c r="D22" s="33">
        <v>286.69</v>
      </c>
      <c r="E22" s="187"/>
      <c r="F22" s="33">
        <v>295</v>
      </c>
      <c r="G22" s="33">
        <f>'Expend 20-21'!P3</f>
        <v>298.44</v>
      </c>
      <c r="H22" s="34">
        <f>SUM(G22/F22)</f>
        <v>1.0116610169491524</v>
      </c>
      <c r="I22" s="192"/>
      <c r="J22" s="173">
        <f>G22</f>
        <v>298.44</v>
      </c>
    </row>
    <row r="23" spans="1:13" x14ac:dyDescent="0.3">
      <c r="A23" s="31"/>
      <c r="B23" s="43" t="s">
        <v>27</v>
      </c>
      <c r="C23" s="91" t="s">
        <v>87</v>
      </c>
      <c r="D23" s="33">
        <v>184.8</v>
      </c>
      <c r="E23" s="187"/>
      <c r="F23" s="33">
        <v>60</v>
      </c>
      <c r="G23" s="33">
        <f>'Expend 20-21'!Q3</f>
        <v>60</v>
      </c>
      <c r="H23" s="34">
        <f>SUM(G23/F23)</f>
        <v>1</v>
      </c>
      <c r="I23" s="192"/>
      <c r="J23" s="173">
        <f>G23</f>
        <v>60</v>
      </c>
    </row>
    <row r="24" spans="1:13" x14ac:dyDescent="0.3">
      <c r="A24" s="31"/>
      <c r="B24" s="43" t="s">
        <v>28</v>
      </c>
      <c r="C24" s="91" t="s">
        <v>93</v>
      </c>
      <c r="D24" s="33">
        <v>452.59</v>
      </c>
      <c r="E24" s="187"/>
      <c r="F24" s="33">
        <v>1400</v>
      </c>
      <c r="G24" s="33">
        <f>'Expend 20-21'!R3</f>
        <v>1348.6399999999999</v>
      </c>
      <c r="H24" s="34">
        <f t="shared" ref="H24:H28" si="2">SUM(G24/F24)</f>
        <v>0.96331428571428568</v>
      </c>
      <c r="I24" s="192"/>
      <c r="J24" s="173">
        <v>1350</v>
      </c>
    </row>
    <row r="25" spans="1:13" x14ac:dyDescent="0.3">
      <c r="A25" s="31"/>
      <c r="B25" s="43" t="s">
        <v>29</v>
      </c>
      <c r="C25" s="91" t="s">
        <v>104</v>
      </c>
      <c r="D25" s="33">
        <v>0</v>
      </c>
      <c r="E25" s="187"/>
      <c r="F25" s="33">
        <v>3200</v>
      </c>
      <c r="G25" s="33">
        <f>'Expend 20-21'!S3</f>
        <v>3200</v>
      </c>
      <c r="H25" s="34">
        <f t="shared" si="2"/>
        <v>1</v>
      </c>
      <c r="I25" s="192"/>
      <c r="J25" s="173">
        <f>G25</f>
        <v>3200</v>
      </c>
    </row>
    <row r="26" spans="1:13" x14ac:dyDescent="0.3">
      <c r="A26" s="31"/>
      <c r="B26" s="43" t="s">
        <v>30</v>
      </c>
      <c r="C26" s="91" t="s">
        <v>107</v>
      </c>
      <c r="D26" s="33">
        <v>47.3</v>
      </c>
      <c r="E26" s="187"/>
      <c r="F26" s="33">
        <v>50</v>
      </c>
      <c r="G26" s="33">
        <f>'Expend 20-21'!T3</f>
        <v>553.91999999999996</v>
      </c>
      <c r="H26" s="34">
        <f t="shared" si="2"/>
        <v>11.078399999999998</v>
      </c>
      <c r="I26" s="192"/>
      <c r="J26" s="173">
        <v>600</v>
      </c>
    </row>
    <row r="27" spans="1:13" x14ac:dyDescent="0.3">
      <c r="A27" s="31"/>
      <c r="B27" s="43" t="s">
        <v>31</v>
      </c>
      <c r="C27" s="91" t="s">
        <v>81</v>
      </c>
      <c r="D27" s="33">
        <v>0</v>
      </c>
      <c r="E27" s="187"/>
      <c r="F27" s="33">
        <v>100</v>
      </c>
      <c r="G27" s="33">
        <f>'Expend 20-21'!U3</f>
        <v>0</v>
      </c>
      <c r="H27" s="34">
        <f t="shared" si="2"/>
        <v>0</v>
      </c>
      <c r="I27" s="192"/>
      <c r="J27" s="173">
        <v>0</v>
      </c>
    </row>
    <row r="28" spans="1:13" x14ac:dyDescent="0.3">
      <c r="A28" s="31"/>
      <c r="B28" s="43" t="s">
        <v>32</v>
      </c>
      <c r="C28" s="91" t="s">
        <v>101</v>
      </c>
      <c r="D28" s="33">
        <v>3063.44</v>
      </c>
      <c r="E28" s="187"/>
      <c r="F28" s="33">
        <v>1663.44</v>
      </c>
      <c r="G28" s="33">
        <f>'Expend 20-21'!V3</f>
        <v>1386.24</v>
      </c>
      <c r="H28" s="34">
        <f t="shared" si="2"/>
        <v>0.83335737988746206</v>
      </c>
      <c r="I28" s="192"/>
      <c r="J28" s="173">
        <v>1386.24</v>
      </c>
      <c r="K28" s="168"/>
    </row>
    <row r="29" spans="1:13" x14ac:dyDescent="0.3">
      <c r="A29" s="31"/>
      <c r="B29" s="43" t="s">
        <v>33</v>
      </c>
      <c r="C29" s="91" t="s">
        <v>94</v>
      </c>
      <c r="D29" s="33">
        <v>293.89999999999998</v>
      </c>
      <c r="E29" s="187"/>
      <c r="F29" s="33">
        <v>200</v>
      </c>
      <c r="G29" s="33">
        <f>'Expend 20-21'!W3</f>
        <v>0</v>
      </c>
      <c r="H29" s="34">
        <f t="shared" si="1"/>
        <v>0</v>
      </c>
      <c r="I29" s="192"/>
      <c r="J29" s="173">
        <v>0</v>
      </c>
    </row>
    <row r="30" spans="1:13" x14ac:dyDescent="0.3">
      <c r="A30" s="31"/>
      <c r="B30" s="43" t="s">
        <v>88</v>
      </c>
      <c r="C30" s="91" t="s">
        <v>82</v>
      </c>
      <c r="D30" s="33">
        <v>0</v>
      </c>
      <c r="E30" s="187"/>
      <c r="F30" s="33">
        <v>100</v>
      </c>
      <c r="G30" s="33">
        <f>'Expend 20-21'!X3</f>
        <v>0</v>
      </c>
      <c r="H30" s="34">
        <f>SUM(G30/F30)</f>
        <v>0</v>
      </c>
      <c r="I30" s="192"/>
      <c r="J30" s="173">
        <v>170</v>
      </c>
    </row>
    <row r="31" spans="1:13" x14ac:dyDescent="0.3">
      <c r="A31" s="31"/>
      <c r="B31" s="43" t="s">
        <v>89</v>
      </c>
      <c r="C31" s="91" t="s">
        <v>83</v>
      </c>
      <c r="D31" s="33">
        <v>71.989999999999995</v>
      </c>
      <c r="E31" s="187"/>
      <c r="F31" s="33">
        <v>100</v>
      </c>
      <c r="G31" s="33">
        <f>'Expend 20-21'!Y3</f>
        <v>0</v>
      </c>
      <c r="H31" s="34">
        <f>SUM(G31/F31)</f>
        <v>0</v>
      </c>
      <c r="I31" s="192"/>
      <c r="J31" s="173">
        <v>0</v>
      </c>
    </row>
    <row r="32" spans="1:13" x14ac:dyDescent="0.3">
      <c r="A32" s="31"/>
      <c r="B32" s="43" t="s">
        <v>90</v>
      </c>
      <c r="C32" s="91" t="s">
        <v>95</v>
      </c>
      <c r="D32" s="33">
        <v>1</v>
      </c>
      <c r="E32" s="187"/>
      <c r="F32" s="33">
        <v>100</v>
      </c>
      <c r="G32" s="33">
        <f>'Expend 20-21'!Z3</f>
        <v>0</v>
      </c>
      <c r="H32" s="34">
        <f>SUM(G32/F32)</f>
        <v>0</v>
      </c>
      <c r="I32" s="192"/>
      <c r="J32" s="173">
        <v>0</v>
      </c>
    </row>
    <row r="33" spans="1:13" x14ac:dyDescent="0.3">
      <c r="A33" s="31"/>
      <c r="B33" s="43" t="s">
        <v>91</v>
      </c>
      <c r="C33" s="91" t="s">
        <v>84</v>
      </c>
      <c r="D33" s="35">
        <v>384</v>
      </c>
      <c r="E33" s="187"/>
      <c r="F33" s="35">
        <v>360</v>
      </c>
      <c r="G33" s="33">
        <f>'Expend 20-21'!AA3</f>
        <v>0</v>
      </c>
      <c r="H33" s="34">
        <f t="shared" ref="H33:H34" si="3">SUM(G33/F33)</f>
        <v>0</v>
      </c>
      <c r="I33" s="192"/>
      <c r="J33" s="173">
        <v>0</v>
      </c>
    </row>
    <row r="34" spans="1:13" x14ac:dyDescent="0.3">
      <c r="A34" s="31"/>
      <c r="B34" s="43" t="s">
        <v>92</v>
      </c>
      <c r="C34" s="91" t="s">
        <v>96</v>
      </c>
      <c r="D34" s="35">
        <v>0</v>
      </c>
      <c r="E34" s="187"/>
      <c r="F34" s="35">
        <v>50</v>
      </c>
      <c r="G34" s="33">
        <f>'Expend 20-21'!AB3</f>
        <v>40</v>
      </c>
      <c r="H34" s="34">
        <f t="shared" si="3"/>
        <v>0.8</v>
      </c>
      <c r="I34" s="192"/>
      <c r="J34" s="173">
        <f>G34</f>
        <v>40</v>
      </c>
    </row>
    <row r="35" spans="1:13" x14ac:dyDescent="0.3">
      <c r="A35" s="31"/>
      <c r="B35" s="43" t="s">
        <v>97</v>
      </c>
      <c r="C35" s="91" t="s">
        <v>99</v>
      </c>
      <c r="D35" s="35">
        <v>0</v>
      </c>
      <c r="E35" s="187"/>
      <c r="F35" s="35">
        <v>0</v>
      </c>
      <c r="G35" s="33">
        <f>'Expend 20-21'!AC3</f>
        <v>15</v>
      </c>
      <c r="H35" s="36">
        <v>0</v>
      </c>
      <c r="I35" s="192"/>
      <c r="J35" s="173">
        <v>0</v>
      </c>
    </row>
    <row r="36" spans="1:13" x14ac:dyDescent="0.3">
      <c r="A36" s="31"/>
      <c r="B36" s="43" t="s">
        <v>98</v>
      </c>
      <c r="C36" s="120" t="s">
        <v>100</v>
      </c>
      <c r="D36" s="35">
        <v>0</v>
      </c>
      <c r="E36" s="187"/>
      <c r="F36" s="35">
        <v>5500</v>
      </c>
      <c r="G36" s="33">
        <f>'Expend 20-21'!AD3</f>
        <v>6527.37</v>
      </c>
      <c r="H36" s="36">
        <v>0</v>
      </c>
      <c r="I36" s="192"/>
      <c r="J36" s="173">
        <v>0</v>
      </c>
    </row>
    <row r="37" spans="1:13" x14ac:dyDescent="0.3">
      <c r="A37" s="31"/>
      <c r="B37" s="175" t="s">
        <v>110</v>
      </c>
      <c r="C37" s="177" t="s">
        <v>127</v>
      </c>
      <c r="D37" s="35">
        <v>18000</v>
      </c>
      <c r="E37" s="187"/>
      <c r="F37" s="35"/>
      <c r="G37" s="35"/>
      <c r="H37" s="36">
        <v>0</v>
      </c>
      <c r="I37" s="192"/>
      <c r="J37" s="176"/>
    </row>
    <row r="38" spans="1:13" ht="16.2" thickBot="1" x14ac:dyDescent="0.35">
      <c r="A38" s="31"/>
      <c r="B38" s="169" t="s">
        <v>142</v>
      </c>
      <c r="C38" s="178" t="s">
        <v>143</v>
      </c>
      <c r="D38" s="37">
        <v>0</v>
      </c>
      <c r="E38" s="188"/>
      <c r="F38" s="37">
        <v>0</v>
      </c>
      <c r="G38" s="37">
        <f>'Expend 20-21'!AF3</f>
        <v>277.2</v>
      </c>
      <c r="H38" s="143">
        <v>0</v>
      </c>
      <c r="I38" s="192"/>
      <c r="J38" s="174">
        <v>300</v>
      </c>
    </row>
    <row r="39" spans="1:13" ht="11.4" customHeight="1" thickBot="1" x14ac:dyDescent="0.35">
      <c r="A39" s="31"/>
      <c r="B39" s="191"/>
      <c r="C39" s="191"/>
      <c r="D39" s="191"/>
      <c r="E39" s="191"/>
      <c r="F39" s="191"/>
      <c r="G39" s="191"/>
      <c r="H39" s="191"/>
      <c r="I39" s="192"/>
      <c r="J39" s="171"/>
    </row>
    <row r="40" spans="1:13" ht="16.2" thickBot="1" x14ac:dyDescent="0.35">
      <c r="A40" s="31"/>
      <c r="B40" s="192"/>
      <c r="C40" s="192"/>
      <c r="D40" s="21">
        <f>SUM(D19:D38)</f>
        <v>23414.57</v>
      </c>
      <c r="E40" s="38"/>
      <c r="F40" s="39">
        <f>SUM(F19:F38)</f>
        <v>13822.74</v>
      </c>
      <c r="G40" s="40">
        <f>SUM(G19:G38)</f>
        <v>14344.11</v>
      </c>
      <c r="H40" s="41">
        <f>SUM(G40/F40)</f>
        <v>1.0377182816142096</v>
      </c>
      <c r="I40" s="192"/>
      <c r="J40" s="170">
        <f>SUM(J19:J38)</f>
        <v>8041.98</v>
      </c>
      <c r="M40" s="168"/>
    </row>
    <row r="41" spans="1:13" ht="12" customHeight="1" thickBot="1" x14ac:dyDescent="0.35">
      <c r="A41" s="31"/>
      <c r="B41" s="191"/>
      <c r="C41" s="191"/>
      <c r="D41" s="200"/>
      <c r="E41" s="200"/>
      <c r="F41" s="200"/>
      <c r="G41" s="200"/>
      <c r="H41" s="200"/>
      <c r="I41" s="192"/>
      <c r="J41" s="172"/>
    </row>
    <row r="42" spans="1:13" ht="16.2" thickBot="1" x14ac:dyDescent="0.35">
      <c r="A42" s="31"/>
      <c r="B42" s="62"/>
      <c r="C42" s="62"/>
      <c r="D42" s="63" t="s">
        <v>34</v>
      </c>
      <c r="E42" s="192"/>
      <c r="F42" s="26">
        <f>SUM(F15-F40)</f>
        <v>-5124.7800000000007</v>
      </c>
      <c r="G42" s="26">
        <f>SUM(G15-G40)</f>
        <v>603.65999999999985</v>
      </c>
      <c r="H42" s="192"/>
      <c r="I42" s="192"/>
      <c r="J42" s="172"/>
    </row>
    <row r="43" spans="1:13" x14ac:dyDescent="0.3">
      <c r="A43" s="31"/>
      <c r="B43" s="62"/>
      <c r="C43" s="62"/>
      <c r="D43" s="62"/>
      <c r="E43" s="192"/>
      <c r="F43" s="205"/>
      <c r="G43" s="205"/>
      <c r="H43" s="192"/>
      <c r="I43" s="192"/>
      <c r="J43" s="172"/>
    </row>
    <row r="44" spans="1:13" x14ac:dyDescent="0.3">
      <c r="C44" s="27"/>
    </row>
  </sheetData>
  <mergeCells count="21">
    <mergeCell ref="J9:J11"/>
    <mergeCell ref="H42:H43"/>
    <mergeCell ref="F43:G43"/>
    <mergeCell ref="E42:E43"/>
    <mergeCell ref="J17:J18"/>
    <mergeCell ref="A7:I7"/>
    <mergeCell ref="E17:E38"/>
    <mergeCell ref="E9:E13"/>
    <mergeCell ref="B14:C15"/>
    <mergeCell ref="D14:H14"/>
    <mergeCell ref="I17:I43"/>
    <mergeCell ref="B16:I16"/>
    <mergeCell ref="B17:B18"/>
    <mergeCell ref="H9:H10"/>
    <mergeCell ref="C9:C10"/>
    <mergeCell ref="B9:B10"/>
    <mergeCell ref="H17:H18"/>
    <mergeCell ref="B39:C41"/>
    <mergeCell ref="D41:H41"/>
    <mergeCell ref="D39:H39"/>
    <mergeCell ref="C17:C18"/>
  </mergeCells>
  <conditionalFormatting sqref="F42">
    <cfRule type="cellIs" dxfId="18" priority="1" operator="lessThan">
      <formula>0</formula>
    </cfRule>
    <cfRule type="cellIs" dxfId="17" priority="4" operator="lessThan">
      <formula>0</formula>
    </cfRule>
  </conditionalFormatting>
  <conditionalFormatting sqref="G42"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46"/>
  <sheetViews>
    <sheetView workbookViewId="0">
      <selection activeCell="D19" sqref="D19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41</v>
      </c>
    </row>
    <row r="8" spans="1:11" ht="9" customHeight="1" x14ac:dyDescent="0.3"/>
    <row r="9" spans="1:11" ht="21" x14ac:dyDescent="0.4">
      <c r="A9" s="46" t="s">
        <v>42</v>
      </c>
      <c r="B9" s="47" t="s">
        <v>35</v>
      </c>
    </row>
    <row r="10" spans="1:11" ht="21" x14ac:dyDescent="0.4">
      <c r="A10" s="46" t="s">
        <v>1</v>
      </c>
      <c r="B10" s="208">
        <v>44286</v>
      </c>
      <c r="C10" s="208"/>
    </row>
    <row r="11" spans="1:11" ht="13.8" customHeight="1" thickBot="1" x14ac:dyDescent="0.45">
      <c r="A11" s="46"/>
    </row>
    <row r="12" spans="1:11" ht="15.6" customHeight="1" x14ac:dyDescent="0.3">
      <c r="A12" s="245" t="s">
        <v>36</v>
      </c>
      <c r="B12" s="246"/>
      <c r="C12" s="154" t="s">
        <v>132</v>
      </c>
      <c r="D12" s="67" t="s">
        <v>133</v>
      </c>
      <c r="E12" s="231" t="s">
        <v>38</v>
      </c>
    </row>
    <row r="13" spans="1:11" x14ac:dyDescent="0.3">
      <c r="A13" s="247"/>
      <c r="B13" s="248"/>
      <c r="C13" s="68">
        <v>43922</v>
      </c>
      <c r="D13" s="68">
        <v>44256</v>
      </c>
      <c r="E13" s="232"/>
    </row>
    <row r="14" spans="1:11" x14ac:dyDescent="0.3">
      <c r="A14" s="249" t="s">
        <v>64</v>
      </c>
      <c r="B14" s="250"/>
      <c r="C14" s="242">
        <v>6127.32</v>
      </c>
      <c r="D14" s="241">
        <v>6485.97</v>
      </c>
      <c r="E14" s="243">
        <f>SUM(D14-C14)</f>
        <v>358.65000000000055</v>
      </c>
      <c r="H14" s="18"/>
      <c r="K14" s="18"/>
    </row>
    <row r="15" spans="1:11" ht="11.4" customHeight="1" x14ac:dyDescent="0.3">
      <c r="A15" s="249"/>
      <c r="B15" s="250"/>
      <c r="C15" s="242"/>
      <c r="D15" s="241"/>
      <c r="E15" s="244"/>
    </row>
    <row r="16" spans="1:11" ht="15.6" customHeight="1" x14ac:dyDescent="0.3">
      <c r="A16" s="249" t="s">
        <v>65</v>
      </c>
      <c r="B16" s="250"/>
      <c r="C16" s="241">
        <v>0</v>
      </c>
      <c r="D16" s="242">
        <v>8.4</v>
      </c>
      <c r="E16" s="243">
        <f t="shared" ref="E16" si="0">SUM(D16-C16)</f>
        <v>8.4</v>
      </c>
      <c r="H16" s="18"/>
    </row>
    <row r="17" spans="1:5" ht="10.8" customHeight="1" x14ac:dyDescent="0.3">
      <c r="A17" s="249"/>
      <c r="B17" s="250"/>
      <c r="C17" s="241"/>
      <c r="D17" s="242"/>
      <c r="E17" s="244"/>
    </row>
    <row r="18" spans="1:5" ht="25.2" customHeight="1" thickBot="1" x14ac:dyDescent="0.35">
      <c r="A18" s="251" t="s">
        <v>147</v>
      </c>
      <c r="B18" s="252"/>
      <c r="C18" s="180">
        <v>0</v>
      </c>
      <c r="D18" s="181">
        <v>236.61</v>
      </c>
      <c r="E18" s="182">
        <f>SUM(D18-C18)</f>
        <v>236.61</v>
      </c>
    </row>
    <row r="19" spans="1:5" ht="25.2" customHeight="1" thickBot="1" x14ac:dyDescent="0.35">
      <c r="A19" s="220" t="s">
        <v>37</v>
      </c>
      <c r="B19" s="221"/>
      <c r="C19" s="45">
        <f>SUM(C14:C18)</f>
        <v>6127.32</v>
      </c>
      <c r="D19" s="45">
        <f>SUM(D14:D18)</f>
        <v>6730.98</v>
      </c>
      <c r="E19" s="77">
        <f>SUM(D19-C19)</f>
        <v>603.65999999999985</v>
      </c>
    </row>
    <row r="20" spans="1:5" ht="16.2" thickBot="1" x14ac:dyDescent="0.35"/>
    <row r="21" spans="1:5" x14ac:dyDescent="0.3">
      <c r="A21" s="233" t="s">
        <v>39</v>
      </c>
      <c r="B21" s="234"/>
      <c r="C21" s="234"/>
      <c r="D21" s="235"/>
      <c r="E21" s="239">
        <f>'Income 20-21'!H3</f>
        <v>14947.77</v>
      </c>
    </row>
    <row r="22" spans="1:5" ht="5.4" customHeight="1" x14ac:dyDescent="0.3">
      <c r="A22" s="236"/>
      <c r="B22" s="237"/>
      <c r="C22" s="237"/>
      <c r="D22" s="238"/>
      <c r="E22" s="240"/>
    </row>
    <row r="23" spans="1:5" x14ac:dyDescent="0.3">
      <c r="A23" s="264" t="s">
        <v>40</v>
      </c>
      <c r="B23" s="265"/>
      <c r="C23" s="265"/>
      <c r="D23" s="266"/>
      <c r="E23" s="255">
        <f>'Expend 20-21'!AG3</f>
        <v>14344.11</v>
      </c>
    </row>
    <row r="24" spans="1:5" ht="6" customHeight="1" thickBot="1" x14ac:dyDescent="0.35">
      <c r="A24" s="267"/>
      <c r="B24" s="268"/>
      <c r="C24" s="268"/>
      <c r="D24" s="269"/>
      <c r="E24" s="256"/>
    </row>
    <row r="25" spans="1:5" x14ac:dyDescent="0.3">
      <c r="A25" s="257" t="s">
        <v>7</v>
      </c>
      <c r="B25" s="258"/>
      <c r="C25" s="258"/>
      <c r="D25" s="258"/>
      <c r="E25" s="253">
        <f>SUM(E21-E23)</f>
        <v>603.65999999999985</v>
      </c>
    </row>
    <row r="26" spans="1:5" ht="5.4" customHeight="1" thickBot="1" x14ac:dyDescent="0.35">
      <c r="A26" s="259"/>
      <c r="B26" s="260"/>
      <c r="C26" s="260"/>
      <c r="D26" s="260"/>
      <c r="E26" s="261"/>
    </row>
    <row r="27" spans="1:5" ht="16.2" thickBot="1" x14ac:dyDescent="0.35"/>
    <row r="28" spans="1:5" x14ac:dyDescent="0.3">
      <c r="A28" s="245" t="s">
        <v>58</v>
      </c>
      <c r="B28" s="246"/>
      <c r="C28" s="246"/>
      <c r="D28" s="246"/>
      <c r="E28" s="262">
        <f>SUM(E19-E25)</f>
        <v>0</v>
      </c>
    </row>
    <row r="29" spans="1:5" ht="18" customHeight="1" thickBot="1" x14ac:dyDescent="0.35">
      <c r="A29" s="220"/>
      <c r="B29" s="221"/>
      <c r="C29" s="221"/>
      <c r="D29" s="221"/>
      <c r="E29" s="263"/>
    </row>
    <row r="31" spans="1:5" x14ac:dyDescent="0.3">
      <c r="A31" s="72" t="s">
        <v>52</v>
      </c>
    </row>
    <row r="32" spans="1:5" ht="16.2" thickBot="1" x14ac:dyDescent="0.35"/>
    <row r="33" spans="1:6" x14ac:dyDescent="0.3">
      <c r="A33" s="73" t="s">
        <v>54</v>
      </c>
      <c r="B33" s="32" t="s">
        <v>55</v>
      </c>
      <c r="C33" s="32" t="s">
        <v>56</v>
      </c>
      <c r="D33" s="32" t="s">
        <v>138</v>
      </c>
      <c r="E33" s="74" t="s">
        <v>57</v>
      </c>
    </row>
    <row r="34" spans="1:6" x14ac:dyDescent="0.3">
      <c r="A34" s="156"/>
      <c r="B34" s="158"/>
      <c r="C34" s="119"/>
      <c r="D34" s="119"/>
      <c r="E34" s="157"/>
      <c r="F34" s="69"/>
    </row>
    <row r="35" spans="1:6" x14ac:dyDescent="0.3">
      <c r="A35" s="75"/>
      <c r="B35" s="70"/>
      <c r="C35" s="71"/>
      <c r="D35" s="71"/>
      <c r="E35" s="76"/>
    </row>
    <row r="36" spans="1:6" x14ac:dyDescent="0.3">
      <c r="A36" s="75"/>
      <c r="B36" s="70"/>
      <c r="C36" s="71"/>
      <c r="D36" s="71"/>
      <c r="E36" s="76"/>
      <c r="F36" s="11"/>
    </row>
    <row r="37" spans="1:6" ht="16.2" thickBot="1" x14ac:dyDescent="0.35">
      <c r="A37" s="159"/>
      <c r="B37" s="160"/>
      <c r="C37" s="161"/>
      <c r="D37" s="161"/>
      <c r="E37" s="162"/>
      <c r="F37" s="69"/>
    </row>
    <row r="38" spans="1:6" ht="16.2" thickBot="1" x14ac:dyDescent="0.35">
      <c r="A38" s="222" t="s">
        <v>53</v>
      </c>
      <c r="B38" s="223"/>
      <c r="C38" s="223"/>
      <c r="D38" s="224"/>
      <c r="E38" s="40">
        <f>SUM(E34:E37)</f>
        <v>0</v>
      </c>
    </row>
    <row r="39" spans="1:6" ht="16.2" thickBot="1" x14ac:dyDescent="0.35"/>
    <row r="40" spans="1:6" ht="15.6" customHeight="1" x14ac:dyDescent="0.3">
      <c r="A40" s="225" t="s">
        <v>59</v>
      </c>
      <c r="B40" s="226"/>
      <c r="C40" s="226"/>
      <c r="D40" s="227"/>
      <c r="E40" s="253">
        <f>SUM(E28-E38)</f>
        <v>0</v>
      </c>
    </row>
    <row r="41" spans="1:6" ht="15.6" customHeight="1" thickBot="1" x14ac:dyDescent="0.35">
      <c r="A41" s="228"/>
      <c r="B41" s="229"/>
      <c r="C41" s="229"/>
      <c r="D41" s="230"/>
      <c r="E41" s="254"/>
    </row>
    <row r="42" spans="1:6" ht="16.2" customHeight="1" x14ac:dyDescent="0.3"/>
    <row r="43" spans="1:6" x14ac:dyDescent="0.3">
      <c r="A43" s="213" t="s">
        <v>51</v>
      </c>
      <c r="B43" s="214"/>
      <c r="C43" s="209"/>
      <c r="D43" s="210"/>
    </row>
    <row r="44" spans="1:6" ht="27.6" customHeight="1" x14ac:dyDescent="0.3">
      <c r="A44" s="213"/>
      <c r="B44" s="214"/>
      <c r="C44" s="211"/>
      <c r="D44" s="212"/>
    </row>
    <row r="45" spans="1:6" x14ac:dyDescent="0.3">
      <c r="A45" s="219" t="s">
        <v>1</v>
      </c>
      <c r="B45" s="219"/>
      <c r="C45" s="215">
        <v>44297</v>
      </c>
      <c r="D45" s="216"/>
    </row>
    <row r="46" spans="1:6" x14ac:dyDescent="0.3">
      <c r="A46" s="219"/>
      <c r="B46" s="219"/>
      <c r="C46" s="217"/>
      <c r="D46" s="218"/>
    </row>
  </sheetData>
  <mergeCells count="28">
    <mergeCell ref="E40:E41"/>
    <mergeCell ref="E23:E24"/>
    <mergeCell ref="A25:D26"/>
    <mergeCell ref="E25:E26"/>
    <mergeCell ref="A28:D29"/>
    <mergeCell ref="E28:E29"/>
    <mergeCell ref="A23:D24"/>
    <mergeCell ref="E12:E13"/>
    <mergeCell ref="A21:D22"/>
    <mergeCell ref="E21:E22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B10:C10"/>
    <mergeCell ref="C43:D44"/>
    <mergeCell ref="A43:B44"/>
    <mergeCell ref="C45:D46"/>
    <mergeCell ref="A45:B46"/>
    <mergeCell ref="A19:B19"/>
    <mergeCell ref="A38:D38"/>
    <mergeCell ref="A40:D41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8:E29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ignoredErrors>
    <ignoredError sqref="C19:D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ColWidth="11.19921875" defaultRowHeight="15.6" x14ac:dyDescent="0.3"/>
  <cols>
    <col min="1" max="1" width="11.19921875" style="50"/>
    <col min="4" max="4" width="14.8984375" customWidth="1"/>
    <col min="5" max="6" width="12.3984375" customWidth="1"/>
    <col min="7" max="7" width="11" customWidth="1"/>
  </cols>
  <sheetData>
    <row r="1" spans="1:8" x14ac:dyDescent="0.3">
      <c r="A1" s="270"/>
      <c r="B1" s="270"/>
      <c r="C1" s="270"/>
      <c r="D1" s="270"/>
      <c r="E1" s="272" t="s">
        <v>43</v>
      </c>
      <c r="F1" s="272"/>
      <c r="G1" s="272"/>
      <c r="H1" s="248" t="s">
        <v>47</v>
      </c>
    </row>
    <row r="2" spans="1:8" ht="23.4" customHeight="1" thickBot="1" x14ac:dyDescent="0.35">
      <c r="A2" s="271"/>
      <c r="B2" s="271"/>
      <c r="C2" s="271"/>
      <c r="D2" s="271"/>
      <c r="E2" s="272"/>
      <c r="F2" s="272"/>
      <c r="G2" s="272"/>
      <c r="H2" s="248"/>
    </row>
    <row r="3" spans="1:8" ht="16.2" thickBot="1" x14ac:dyDescent="0.35">
      <c r="A3" s="273" t="s">
        <v>46</v>
      </c>
      <c r="B3" s="274"/>
      <c r="C3" s="274"/>
      <c r="D3" s="49" t="s">
        <v>44</v>
      </c>
      <c r="E3" s="48">
        <f>E13</f>
        <v>7900</v>
      </c>
      <c r="F3" s="22">
        <f>F13</f>
        <v>0</v>
      </c>
      <c r="G3" s="22">
        <f>G13</f>
        <v>7047.7699999999995</v>
      </c>
      <c r="H3" s="56">
        <f>SUM(E3:G3)</f>
        <v>14947.77</v>
      </c>
    </row>
    <row r="4" spans="1:8" ht="16.2" thickBot="1" x14ac:dyDescent="0.35">
      <c r="A4" s="275"/>
      <c r="B4" s="276"/>
      <c r="C4" s="276"/>
      <c r="D4" s="100" t="s">
        <v>45</v>
      </c>
      <c r="E4" s="101" t="s">
        <v>20</v>
      </c>
      <c r="F4" s="101" t="s">
        <v>21</v>
      </c>
      <c r="G4" s="102" t="s">
        <v>22</v>
      </c>
    </row>
    <row r="5" spans="1:8" s="23" customFormat="1" ht="28.8" x14ac:dyDescent="0.3">
      <c r="A5" s="92" t="s">
        <v>1</v>
      </c>
      <c r="B5" s="93" t="s">
        <v>15</v>
      </c>
      <c r="C5" s="93" t="s">
        <v>16</v>
      </c>
      <c r="D5" s="93" t="s">
        <v>3</v>
      </c>
      <c r="E5" s="93" t="s">
        <v>18</v>
      </c>
      <c r="F5" s="93" t="s">
        <v>103</v>
      </c>
      <c r="G5" s="94" t="s">
        <v>109</v>
      </c>
    </row>
    <row r="6" spans="1:8" s="55" customFormat="1" ht="16.2" customHeight="1" x14ac:dyDescent="0.3">
      <c r="A6" s="95">
        <v>43924</v>
      </c>
      <c r="B6" s="79" t="s">
        <v>66</v>
      </c>
      <c r="C6" s="51"/>
      <c r="D6" s="79" t="s">
        <v>67</v>
      </c>
      <c r="E6" s="52"/>
      <c r="F6" s="53"/>
      <c r="G6" s="96">
        <v>30</v>
      </c>
    </row>
    <row r="7" spans="1:8" s="55" customFormat="1" ht="16.2" customHeight="1" x14ac:dyDescent="0.3">
      <c r="A7" s="95">
        <v>43951</v>
      </c>
      <c r="B7" s="79" t="s">
        <v>71</v>
      </c>
      <c r="C7" s="79" t="s">
        <v>72</v>
      </c>
      <c r="D7" s="79" t="s">
        <v>73</v>
      </c>
      <c r="E7" s="103">
        <v>3950</v>
      </c>
      <c r="F7" s="54"/>
      <c r="G7" s="96"/>
    </row>
    <row r="8" spans="1:8" s="55" customFormat="1" ht="16.2" customHeight="1" x14ac:dyDescent="0.3">
      <c r="A8" s="95">
        <v>44098</v>
      </c>
      <c r="B8" s="79" t="s">
        <v>71</v>
      </c>
      <c r="C8" s="79" t="s">
        <v>72</v>
      </c>
      <c r="D8" s="79" t="s">
        <v>73</v>
      </c>
      <c r="E8" s="52">
        <v>3950</v>
      </c>
      <c r="F8" s="53"/>
      <c r="G8" s="96"/>
    </row>
    <row r="9" spans="1:8" s="55" customFormat="1" ht="16.2" customHeight="1" x14ac:dyDescent="0.3">
      <c r="A9" s="95">
        <v>44133</v>
      </c>
      <c r="B9" s="79" t="s">
        <v>66</v>
      </c>
      <c r="C9" s="329" t="s">
        <v>79</v>
      </c>
      <c r="D9" s="329" t="s">
        <v>156</v>
      </c>
      <c r="E9" s="52"/>
      <c r="F9" s="53"/>
      <c r="G9" s="96">
        <v>8.4</v>
      </c>
    </row>
    <row r="10" spans="1:8" s="55" customFormat="1" ht="16.2" customHeight="1" x14ac:dyDescent="0.3">
      <c r="A10" s="95">
        <v>44195</v>
      </c>
      <c r="B10" s="179" t="s">
        <v>145</v>
      </c>
      <c r="C10" s="179" t="s">
        <v>144</v>
      </c>
      <c r="D10" s="179" t="s">
        <v>146</v>
      </c>
      <c r="E10" s="52"/>
      <c r="F10" s="53"/>
      <c r="G10" s="96">
        <v>500</v>
      </c>
    </row>
    <row r="11" spans="1:8" s="55" customFormat="1" ht="16.2" customHeight="1" x14ac:dyDescent="0.3">
      <c r="A11" s="95">
        <v>44274</v>
      </c>
      <c r="B11" s="329" t="s">
        <v>151</v>
      </c>
      <c r="C11" s="329" t="s">
        <v>152</v>
      </c>
      <c r="D11" s="329" t="s">
        <v>154</v>
      </c>
      <c r="E11" s="52"/>
      <c r="F11" s="53"/>
      <c r="G11" s="330">
        <v>6509.37</v>
      </c>
    </row>
    <row r="12" spans="1:8" s="55" customFormat="1" ht="16.2" customHeight="1" thickBot="1" x14ac:dyDescent="0.35">
      <c r="A12" s="95"/>
      <c r="B12" s="51"/>
      <c r="C12" s="51"/>
      <c r="D12" s="51"/>
      <c r="E12" s="52"/>
      <c r="F12" s="53"/>
      <c r="G12" s="96"/>
    </row>
    <row r="13" spans="1:8" ht="16.2" thickBot="1" x14ac:dyDescent="0.35">
      <c r="A13" s="97"/>
      <c r="B13" s="98"/>
      <c r="C13" s="98"/>
      <c r="D13" s="99"/>
      <c r="E13" s="135">
        <f>SUM(E6:E12)</f>
        <v>7900</v>
      </c>
      <c r="F13" s="135">
        <f>SUM(F6:F12)</f>
        <v>0</v>
      </c>
      <c r="G13" s="21">
        <f>SUM(G6:G12)</f>
        <v>7047.7699999999995</v>
      </c>
      <c r="H13" s="40">
        <f>SUM(E13:G13)</f>
        <v>14947.77</v>
      </c>
    </row>
    <row r="14" spans="1:8" x14ac:dyDescent="0.3">
      <c r="A14" s="368"/>
      <c r="B14" s="2"/>
      <c r="C14" s="2"/>
      <c r="D14" s="2"/>
      <c r="E14" s="369"/>
      <c r="F14" s="369"/>
      <c r="G14" s="369"/>
      <c r="H14" s="369"/>
    </row>
    <row r="15" spans="1:8" x14ac:dyDescent="0.3">
      <c r="E15" s="18"/>
      <c r="F15" s="18"/>
      <c r="G15" s="366" t="s">
        <v>159</v>
      </c>
    </row>
    <row r="16" spans="1:8" ht="16.2" thickBot="1" x14ac:dyDescent="0.35">
      <c r="E16" s="18"/>
      <c r="F16" s="18"/>
      <c r="G16" s="366"/>
    </row>
    <row r="17" spans="1:8" ht="16.2" thickBot="1" x14ac:dyDescent="0.35">
      <c r="E17" s="40">
        <f>E13</f>
        <v>7900</v>
      </c>
      <c r="F17" s="18"/>
      <c r="G17" s="40">
        <f>SUM(G13+188.32)</f>
        <v>7236.0899999999992</v>
      </c>
      <c r="H17" s="40">
        <f>SUM(G17+E13)</f>
        <v>15136.09</v>
      </c>
    </row>
    <row r="18" spans="1:8" x14ac:dyDescent="0.3">
      <c r="E18" s="18"/>
      <c r="F18" s="18"/>
      <c r="G18" s="369"/>
      <c r="H18" s="369"/>
    </row>
    <row r="19" spans="1:8" x14ac:dyDescent="0.3">
      <c r="A19" s="277" t="s">
        <v>111</v>
      </c>
      <c r="B19" s="278"/>
      <c r="C19" s="278"/>
      <c r="D19" s="278"/>
      <c r="E19" s="279"/>
      <c r="F19" s="18"/>
      <c r="G19" s="18"/>
    </row>
    <row r="20" spans="1:8" x14ac:dyDescent="0.3">
      <c r="A20" s="124" t="s">
        <v>73</v>
      </c>
      <c r="B20" s="123"/>
      <c r="C20" s="123"/>
      <c r="D20" s="123"/>
      <c r="E20" s="125">
        <f>E13</f>
        <v>7900</v>
      </c>
    </row>
    <row r="21" spans="1:8" x14ac:dyDescent="0.3">
      <c r="A21" s="126" t="s">
        <v>121</v>
      </c>
      <c r="B21" s="127"/>
      <c r="C21" s="127"/>
      <c r="D21" s="127"/>
      <c r="E21" s="128">
        <f>SUM(F3:G3)</f>
        <v>7047.7699999999995</v>
      </c>
    </row>
    <row r="23" spans="1:8" ht="15.6" customHeight="1" x14ac:dyDescent="0.3">
      <c r="A23" s="367" t="s">
        <v>160</v>
      </c>
      <c r="B23" s="367"/>
      <c r="C23" s="367"/>
      <c r="D23" s="367"/>
    </row>
    <row r="24" spans="1:8" x14ac:dyDescent="0.3">
      <c r="A24" s="367"/>
      <c r="B24" s="367"/>
      <c r="C24" s="367"/>
      <c r="D24" s="367"/>
    </row>
    <row r="25" spans="1:8" ht="5.4" customHeight="1" x14ac:dyDescent="0.3">
      <c r="A25" s="367"/>
      <c r="B25" s="367"/>
      <c r="C25" s="367"/>
      <c r="D25" s="367"/>
    </row>
  </sheetData>
  <mergeCells count="6">
    <mergeCell ref="A23:D25"/>
    <mergeCell ref="A1:D2"/>
    <mergeCell ref="E1:G2"/>
    <mergeCell ref="A3:C4"/>
    <mergeCell ref="H1:H2"/>
    <mergeCell ref="A19:E1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workbookViewId="0">
      <pane xSplit="11" ySplit="5" topLeftCell="L6" activePane="bottomRight" state="frozen"/>
      <selection pane="topRight" activeCell="M1" sqref="M1"/>
      <selection pane="bottomLeft" activeCell="A8" sqref="A8"/>
      <selection pane="bottomRight" activeCell="P8" sqref="P8"/>
    </sheetView>
  </sheetViews>
  <sheetFormatPr defaultColWidth="11.19921875" defaultRowHeight="15.6" x14ac:dyDescent="0.3"/>
  <cols>
    <col min="1" max="1" width="10.796875" style="66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2.0976562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8" width="10.09765625" style="16" customWidth="1"/>
    <col min="19" max="19" width="10.19921875" style="16" customWidth="1"/>
    <col min="20" max="20" width="10.19921875" style="15" customWidth="1"/>
    <col min="21" max="21" width="9.296875" style="15" customWidth="1"/>
    <col min="22" max="29" width="10.19921875" style="15" customWidth="1"/>
    <col min="30" max="30" width="11.5" style="15" customWidth="1"/>
    <col min="31" max="31" width="11.5" style="11" customWidth="1"/>
    <col min="32" max="32" width="10.19921875" style="151" customWidth="1"/>
  </cols>
  <sheetData>
    <row r="1" spans="1:33" ht="15.6" customHeight="1" x14ac:dyDescent="0.3">
      <c r="A1" s="290"/>
      <c r="B1" s="290"/>
      <c r="C1" s="290"/>
      <c r="D1" s="290"/>
      <c r="E1" s="2"/>
      <c r="F1" s="2"/>
      <c r="G1" s="2"/>
      <c r="H1" s="2"/>
      <c r="I1" s="2"/>
      <c r="J1" s="2"/>
      <c r="K1" s="2"/>
      <c r="L1" s="355"/>
      <c r="M1" s="284" t="s">
        <v>48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5"/>
      <c r="AE1" s="282" t="s">
        <v>49</v>
      </c>
      <c r="AF1" s="144"/>
      <c r="AG1" s="282" t="s">
        <v>49</v>
      </c>
    </row>
    <row r="2" spans="1:33" ht="22.8" customHeight="1" thickBot="1" x14ac:dyDescent="0.35">
      <c r="A2" s="290"/>
      <c r="B2" s="290"/>
      <c r="C2" s="290"/>
      <c r="D2" s="290"/>
      <c r="E2" s="2"/>
      <c r="F2" s="2"/>
      <c r="G2" s="2"/>
      <c r="H2" s="2"/>
      <c r="I2" s="2"/>
      <c r="J2" s="2"/>
      <c r="K2" s="2"/>
      <c r="L2" s="355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7"/>
      <c r="AE2" s="289"/>
      <c r="AF2" s="144"/>
      <c r="AG2" s="283"/>
    </row>
    <row r="3" spans="1:33" s="2" customFormat="1" ht="16.2" thickBot="1" x14ac:dyDescent="0.35">
      <c r="A3" s="288" t="s">
        <v>46</v>
      </c>
      <c r="B3" s="288"/>
      <c r="C3" s="288"/>
      <c r="D3" s="60" t="s">
        <v>44</v>
      </c>
      <c r="L3" s="355"/>
      <c r="M3" s="40">
        <f>SUM(M6:M38)</f>
        <v>169.3</v>
      </c>
      <c r="N3" s="40">
        <f>SUM(N6:N38)</f>
        <v>218</v>
      </c>
      <c r="O3" s="40">
        <f>SUM(O6:O38)</f>
        <v>250</v>
      </c>
      <c r="P3" s="40">
        <f>SUM(P6:P38)</f>
        <v>298.44</v>
      </c>
      <c r="Q3" s="40">
        <f>SUM(Q6:Q38)</f>
        <v>60</v>
      </c>
      <c r="R3" s="40">
        <f>SUM(R6:R38)</f>
        <v>1348.6399999999999</v>
      </c>
      <c r="S3" s="40">
        <f>SUM(S6:S38)</f>
        <v>3200</v>
      </c>
      <c r="T3" s="40">
        <f>SUM(T6:T38)</f>
        <v>553.91999999999996</v>
      </c>
      <c r="U3" s="40">
        <f>SUM(U6:U38)</f>
        <v>0</v>
      </c>
      <c r="V3" s="40">
        <f>SUM(V6:V38)</f>
        <v>1386.24</v>
      </c>
      <c r="W3" s="40">
        <f>SUM(W6:W38)</f>
        <v>0</v>
      </c>
      <c r="X3" s="40">
        <f>SUM(X6:X38)</f>
        <v>0</v>
      </c>
      <c r="Y3" s="40">
        <f>SUM(Y6:Y38)</f>
        <v>0</v>
      </c>
      <c r="Z3" s="40">
        <f>SUM(Z6:Z38)</f>
        <v>0</v>
      </c>
      <c r="AA3" s="40">
        <f>SUM(AA6:AA38)</f>
        <v>0</v>
      </c>
      <c r="AB3" s="40">
        <f>SUM(AB6:AB38)</f>
        <v>40</v>
      </c>
      <c r="AC3" s="40">
        <f>SUM(AC6:AC38)</f>
        <v>15</v>
      </c>
      <c r="AD3" s="40">
        <f>SUM(AD6:AD38)</f>
        <v>6527.37</v>
      </c>
      <c r="AE3" s="64">
        <f>SUM(M3:AD3)</f>
        <v>14066.91</v>
      </c>
      <c r="AF3" s="145">
        <f>SUM(AF6:AF38)</f>
        <v>277.2</v>
      </c>
      <c r="AG3" s="12">
        <f>SUM(AE3+AF3)</f>
        <v>14344.11</v>
      </c>
    </row>
    <row r="4" spans="1:33" ht="15.6" customHeight="1" x14ac:dyDescent="0.3">
      <c r="A4" s="288"/>
      <c r="B4" s="288"/>
      <c r="C4" s="288"/>
      <c r="D4" s="61" t="s">
        <v>45</v>
      </c>
      <c r="E4" s="6"/>
      <c r="F4" s="6"/>
      <c r="G4" s="6"/>
      <c r="H4" s="6"/>
      <c r="I4" s="6"/>
      <c r="J4" s="6"/>
      <c r="K4" s="4"/>
      <c r="L4" s="356"/>
      <c r="M4" s="87" t="s">
        <v>23</v>
      </c>
      <c r="N4" s="78" t="s">
        <v>24</v>
      </c>
      <c r="O4" s="88" t="s">
        <v>25</v>
      </c>
      <c r="P4" s="90" t="s">
        <v>26</v>
      </c>
      <c r="Q4" s="86" t="s">
        <v>27</v>
      </c>
      <c r="R4" s="86" t="s">
        <v>28</v>
      </c>
      <c r="S4" s="86" t="s">
        <v>29</v>
      </c>
      <c r="T4" s="86" t="s">
        <v>30</v>
      </c>
      <c r="U4" s="14" t="s">
        <v>31</v>
      </c>
      <c r="V4" s="86" t="s">
        <v>32</v>
      </c>
      <c r="W4" s="14" t="s">
        <v>33</v>
      </c>
      <c r="X4" s="14" t="s">
        <v>88</v>
      </c>
      <c r="Y4" s="14" t="s">
        <v>89</v>
      </c>
      <c r="Z4" s="14" t="s">
        <v>90</v>
      </c>
      <c r="AA4" s="14" t="s">
        <v>91</v>
      </c>
      <c r="AB4" s="14" t="s">
        <v>92</v>
      </c>
      <c r="AC4" s="14" t="s">
        <v>97</v>
      </c>
      <c r="AD4" s="13" t="s">
        <v>98</v>
      </c>
      <c r="AE4" s="57"/>
      <c r="AF4" s="146" t="s">
        <v>33</v>
      </c>
    </row>
    <row r="5" spans="1:33" s="72" customFormat="1" ht="27.6" x14ac:dyDescent="0.3">
      <c r="A5" s="104" t="s">
        <v>1</v>
      </c>
      <c r="B5" s="105" t="s">
        <v>2</v>
      </c>
      <c r="C5" s="106" t="s">
        <v>69</v>
      </c>
      <c r="D5" s="106" t="s">
        <v>3</v>
      </c>
      <c r="E5" s="107"/>
      <c r="F5" s="108"/>
      <c r="G5" s="109"/>
      <c r="H5" s="109"/>
      <c r="I5" s="109"/>
      <c r="J5" s="107"/>
      <c r="K5" s="110"/>
      <c r="L5" s="354" t="s">
        <v>157</v>
      </c>
      <c r="M5" s="111" t="s">
        <v>63</v>
      </c>
      <c r="N5" s="112" t="s">
        <v>13</v>
      </c>
      <c r="O5" s="113" t="s">
        <v>85</v>
      </c>
      <c r="P5" s="113" t="s">
        <v>86</v>
      </c>
      <c r="Q5" s="111" t="s">
        <v>87</v>
      </c>
      <c r="R5" s="113" t="s">
        <v>4</v>
      </c>
      <c r="S5" s="113" t="s">
        <v>77</v>
      </c>
      <c r="T5" s="114" t="s">
        <v>107</v>
      </c>
      <c r="U5" s="115" t="s">
        <v>106</v>
      </c>
      <c r="V5" s="111" t="s">
        <v>105</v>
      </c>
      <c r="W5" s="116" t="s">
        <v>94</v>
      </c>
      <c r="X5" s="117" t="s">
        <v>82</v>
      </c>
      <c r="Y5" s="116" t="s">
        <v>83</v>
      </c>
      <c r="Z5" s="117" t="s">
        <v>95</v>
      </c>
      <c r="AA5" s="116" t="s">
        <v>84</v>
      </c>
      <c r="AB5" s="116" t="s">
        <v>96</v>
      </c>
      <c r="AC5" s="116" t="s">
        <v>99</v>
      </c>
      <c r="AD5" s="116" t="s">
        <v>100</v>
      </c>
      <c r="AE5" s="118"/>
      <c r="AF5" s="147" t="s">
        <v>5</v>
      </c>
    </row>
    <row r="6" spans="1:33" x14ac:dyDescent="0.3">
      <c r="A6" s="65">
        <v>43924</v>
      </c>
      <c r="B6" s="20" t="s">
        <v>68</v>
      </c>
      <c r="C6" s="19" t="s">
        <v>74</v>
      </c>
      <c r="D6" s="80" t="s">
        <v>70</v>
      </c>
      <c r="E6" s="7"/>
      <c r="F6" s="5"/>
      <c r="G6" s="5"/>
      <c r="H6" s="5"/>
      <c r="I6" s="5"/>
      <c r="J6" s="5"/>
      <c r="L6" s="155">
        <f t="shared" ref="L6:L10" si="0">SUM(M6:AF6)</f>
        <v>138.62</v>
      </c>
      <c r="M6" s="82"/>
      <c r="O6" s="83"/>
      <c r="Q6" s="84"/>
      <c r="R6" s="84"/>
      <c r="S6" s="84"/>
      <c r="T6" s="83"/>
      <c r="U6" s="82"/>
      <c r="V6" s="84">
        <v>115.52</v>
      </c>
      <c r="W6" s="82"/>
      <c r="X6" s="82"/>
      <c r="Y6" s="82"/>
      <c r="Z6" s="82"/>
      <c r="AA6" s="82"/>
      <c r="AB6" s="82"/>
      <c r="AC6" s="82"/>
      <c r="AE6" s="58"/>
      <c r="AF6" s="153">
        <v>23.1</v>
      </c>
    </row>
    <row r="7" spans="1:33" x14ac:dyDescent="0.3">
      <c r="A7" s="65">
        <v>43924</v>
      </c>
      <c r="B7" s="20">
        <v>100060</v>
      </c>
      <c r="C7" s="19" t="s">
        <v>128</v>
      </c>
      <c r="D7" s="80" t="s">
        <v>13</v>
      </c>
      <c r="E7" s="7"/>
      <c r="F7" s="5"/>
      <c r="G7" s="5"/>
      <c r="H7" s="5"/>
      <c r="I7" s="5"/>
      <c r="J7" s="5"/>
      <c r="L7" s="155">
        <f t="shared" si="0"/>
        <v>218</v>
      </c>
      <c r="M7" s="82"/>
      <c r="N7" s="84">
        <v>218</v>
      </c>
      <c r="O7" s="83"/>
      <c r="Q7" s="84"/>
      <c r="R7" s="84"/>
      <c r="S7" s="84"/>
      <c r="T7" s="89"/>
      <c r="U7" s="82"/>
      <c r="V7" s="84"/>
      <c r="W7" s="82"/>
      <c r="X7" s="82"/>
      <c r="Y7" s="82"/>
      <c r="Z7" s="82"/>
      <c r="AA7" s="82"/>
      <c r="AB7" s="82"/>
      <c r="AC7" s="82"/>
      <c r="AE7" s="58"/>
      <c r="AF7" s="148"/>
    </row>
    <row r="8" spans="1:33" x14ac:dyDescent="0.3">
      <c r="A8" s="65">
        <v>43955</v>
      </c>
      <c r="B8" s="20" t="s">
        <v>68</v>
      </c>
      <c r="C8" s="19" t="s">
        <v>74</v>
      </c>
      <c r="D8" s="80" t="s">
        <v>70</v>
      </c>
      <c r="E8" s="7"/>
      <c r="F8" s="5"/>
      <c r="G8" s="5"/>
      <c r="H8" s="5"/>
      <c r="I8" s="5"/>
      <c r="J8" s="5"/>
      <c r="L8" s="155">
        <f t="shared" si="0"/>
        <v>138.62</v>
      </c>
      <c r="M8" s="82"/>
      <c r="O8" s="83"/>
      <c r="Q8" s="84"/>
      <c r="R8" s="84"/>
      <c r="S8" s="84"/>
      <c r="T8" s="83"/>
      <c r="U8" s="82"/>
      <c r="V8" s="84">
        <v>115.52</v>
      </c>
      <c r="W8" s="82"/>
      <c r="X8" s="82"/>
      <c r="Y8" s="82"/>
      <c r="Z8" s="82"/>
      <c r="AA8" s="82"/>
      <c r="AB8" s="82"/>
      <c r="AC8" s="82"/>
      <c r="AE8" s="58"/>
      <c r="AF8" s="153">
        <v>23.1</v>
      </c>
    </row>
    <row r="9" spans="1:33" x14ac:dyDescent="0.3">
      <c r="A9" s="65">
        <v>43985</v>
      </c>
      <c r="B9" s="20" t="s">
        <v>68</v>
      </c>
      <c r="C9" s="19" t="s">
        <v>74</v>
      </c>
      <c r="D9" s="80" t="s">
        <v>70</v>
      </c>
      <c r="E9" s="7"/>
      <c r="F9" s="5"/>
      <c r="G9" s="5"/>
      <c r="H9" s="5"/>
      <c r="I9" s="5"/>
      <c r="J9" s="5"/>
      <c r="L9" s="155">
        <f t="shared" si="0"/>
        <v>138.62</v>
      </c>
      <c r="M9" s="82"/>
      <c r="O9" s="83"/>
      <c r="Q9" s="84"/>
      <c r="R9" s="84"/>
      <c r="S9" s="84"/>
      <c r="T9" s="83"/>
      <c r="U9" s="82"/>
      <c r="V9" s="84">
        <v>115.52</v>
      </c>
      <c r="W9" s="82"/>
      <c r="X9" s="82"/>
      <c r="Y9" s="82"/>
      <c r="Z9" s="82"/>
      <c r="AA9" s="82"/>
      <c r="AB9" s="82"/>
      <c r="AC9" s="82"/>
      <c r="AE9" s="58"/>
      <c r="AF9" s="153">
        <v>23.1</v>
      </c>
    </row>
    <row r="10" spans="1:33" x14ac:dyDescent="0.3">
      <c r="A10" s="65">
        <v>44015</v>
      </c>
      <c r="B10" s="20" t="s">
        <v>68</v>
      </c>
      <c r="C10" s="19" t="s">
        <v>74</v>
      </c>
      <c r="D10" s="80" t="s">
        <v>70</v>
      </c>
      <c r="E10" s="7"/>
      <c r="F10" s="5"/>
      <c r="G10" s="5"/>
      <c r="H10" s="5"/>
      <c r="I10" s="5"/>
      <c r="J10" s="5"/>
      <c r="L10" s="155">
        <f t="shared" si="0"/>
        <v>138.62</v>
      </c>
      <c r="M10" s="82"/>
      <c r="O10" s="84"/>
      <c r="Q10" s="84"/>
      <c r="R10" s="84"/>
      <c r="S10" s="84"/>
      <c r="T10" s="84"/>
      <c r="U10" s="82"/>
      <c r="V10" s="84">
        <v>115.52</v>
      </c>
      <c r="W10" s="82"/>
      <c r="X10" s="82"/>
      <c r="Y10" s="82"/>
      <c r="Z10" s="82"/>
      <c r="AA10" s="82"/>
      <c r="AB10" s="82"/>
      <c r="AC10" s="85"/>
      <c r="AE10" s="58"/>
      <c r="AF10" s="153">
        <v>23.1</v>
      </c>
    </row>
    <row r="11" spans="1:33" x14ac:dyDescent="0.3">
      <c r="A11" s="65">
        <v>44046</v>
      </c>
      <c r="B11" s="20" t="s">
        <v>68</v>
      </c>
      <c r="C11" s="19" t="s">
        <v>74</v>
      </c>
      <c r="D11" s="80" t="s">
        <v>70</v>
      </c>
      <c r="E11" s="7"/>
      <c r="F11" s="5"/>
      <c r="G11" s="5"/>
      <c r="H11" s="5"/>
      <c r="I11" s="5"/>
      <c r="J11" s="5"/>
      <c r="L11" s="155">
        <f>SUM(M11:AF11)</f>
        <v>138.62</v>
      </c>
      <c r="M11" s="85"/>
      <c r="O11" s="84"/>
      <c r="Q11" s="84"/>
      <c r="R11" s="84"/>
      <c r="S11" s="84"/>
      <c r="T11" s="84"/>
      <c r="U11" s="82"/>
      <c r="V11" s="84">
        <v>115.52</v>
      </c>
      <c r="W11" s="82"/>
      <c r="X11" s="82"/>
      <c r="Y11" s="82"/>
      <c r="Z11" s="82"/>
      <c r="AA11" s="82"/>
      <c r="AB11" s="82"/>
      <c r="AC11" s="82"/>
      <c r="AE11" s="58"/>
      <c r="AF11" s="153">
        <v>23.1</v>
      </c>
    </row>
    <row r="12" spans="1:33" x14ac:dyDescent="0.3">
      <c r="A12" s="65">
        <v>44044</v>
      </c>
      <c r="B12" s="136">
        <v>100061</v>
      </c>
      <c r="C12" s="280" t="s">
        <v>129</v>
      </c>
      <c r="D12" s="281"/>
      <c r="E12" s="7"/>
      <c r="F12" s="5"/>
      <c r="G12" s="5"/>
      <c r="H12" s="5"/>
      <c r="I12" s="5"/>
      <c r="J12" s="5"/>
      <c r="L12" s="166"/>
      <c r="M12" s="137"/>
      <c r="N12" s="138"/>
      <c r="O12" s="139"/>
      <c r="P12" s="138"/>
      <c r="Q12" s="139"/>
      <c r="R12" s="139"/>
      <c r="S12" s="139"/>
      <c r="T12" s="139"/>
      <c r="U12" s="140"/>
      <c r="V12" s="139"/>
      <c r="W12" s="140"/>
      <c r="X12" s="140"/>
      <c r="Y12" s="140"/>
      <c r="Z12" s="140"/>
      <c r="AA12" s="140"/>
      <c r="AB12" s="140"/>
      <c r="AC12" s="140"/>
      <c r="AD12" s="141"/>
      <c r="AE12" s="58"/>
      <c r="AF12" s="148"/>
    </row>
    <row r="13" spans="1:33" x14ac:dyDescent="0.3">
      <c r="A13" s="65">
        <v>44064</v>
      </c>
      <c r="B13" s="20">
        <v>100065</v>
      </c>
      <c r="C13" s="19" t="s">
        <v>75</v>
      </c>
      <c r="D13" s="80" t="s">
        <v>61</v>
      </c>
      <c r="E13" s="7"/>
      <c r="F13" s="5"/>
      <c r="G13" s="5"/>
      <c r="H13" s="5"/>
      <c r="I13" s="5"/>
      <c r="J13" s="5"/>
      <c r="L13" s="155">
        <f t="shared" ref="L13:L37" si="1">SUM(M13:AF13)</f>
        <v>250</v>
      </c>
      <c r="M13" s="82"/>
      <c r="O13" s="84">
        <v>250</v>
      </c>
      <c r="Q13" s="84"/>
      <c r="R13" s="84"/>
      <c r="S13" s="84"/>
      <c r="T13" s="84"/>
      <c r="U13" s="85"/>
      <c r="V13" s="84"/>
      <c r="W13" s="85"/>
      <c r="X13" s="85"/>
      <c r="Y13" s="85"/>
      <c r="Z13" s="85"/>
      <c r="AA13" s="85"/>
      <c r="AB13" s="85"/>
      <c r="AC13" s="82"/>
      <c r="AE13" s="58"/>
      <c r="AF13" s="148"/>
    </row>
    <row r="14" spans="1:33" x14ac:dyDescent="0.3">
      <c r="A14" s="65">
        <v>44064</v>
      </c>
      <c r="B14" s="20">
        <v>100064</v>
      </c>
      <c r="C14" s="19" t="s">
        <v>60</v>
      </c>
      <c r="D14" s="80" t="s">
        <v>76</v>
      </c>
      <c r="E14" s="7"/>
      <c r="F14" s="5"/>
      <c r="G14" s="5"/>
      <c r="H14" s="5"/>
      <c r="I14" s="5"/>
      <c r="J14" s="5"/>
      <c r="L14" s="155">
        <f t="shared" si="1"/>
        <v>60</v>
      </c>
      <c r="M14" s="82"/>
      <c r="O14" s="84"/>
      <c r="Q14" s="84">
        <v>60</v>
      </c>
      <c r="S14" s="84"/>
      <c r="T14" s="84"/>
      <c r="U14" s="82"/>
      <c r="V14" s="83"/>
      <c r="W14" s="82"/>
      <c r="X14" s="82"/>
      <c r="Y14" s="82"/>
      <c r="Z14" s="82"/>
      <c r="AA14" s="82"/>
      <c r="AB14" s="82"/>
      <c r="AC14" s="82"/>
      <c r="AE14" s="58"/>
      <c r="AF14" s="148"/>
    </row>
    <row r="15" spans="1:33" x14ac:dyDescent="0.3">
      <c r="A15" s="65">
        <v>44077</v>
      </c>
      <c r="B15" s="20" t="s">
        <v>68</v>
      </c>
      <c r="C15" s="19" t="s">
        <v>74</v>
      </c>
      <c r="D15" s="80" t="s">
        <v>70</v>
      </c>
      <c r="E15" s="7"/>
      <c r="F15" s="5"/>
      <c r="G15" s="5"/>
      <c r="H15" s="5"/>
      <c r="I15" s="5"/>
      <c r="J15" s="5"/>
      <c r="L15" s="155">
        <f t="shared" si="1"/>
        <v>138.62</v>
      </c>
      <c r="M15" s="82"/>
      <c r="O15" s="84"/>
      <c r="Q15" s="84"/>
      <c r="R15" s="84"/>
      <c r="S15" s="84"/>
      <c r="T15" s="84"/>
      <c r="U15" s="85"/>
      <c r="V15" s="84">
        <v>115.52</v>
      </c>
      <c r="W15" s="85"/>
      <c r="X15" s="85"/>
      <c r="Y15" s="85"/>
      <c r="Z15" s="85"/>
      <c r="AA15" s="85"/>
      <c r="AB15" s="85"/>
      <c r="AC15" s="82"/>
      <c r="AE15" s="58"/>
      <c r="AF15" s="153">
        <v>23.1</v>
      </c>
    </row>
    <row r="16" spans="1:33" x14ac:dyDescent="0.3">
      <c r="A16" s="65">
        <v>44089</v>
      </c>
      <c r="B16" s="20">
        <v>100066</v>
      </c>
      <c r="C16" s="19" t="s">
        <v>62</v>
      </c>
      <c r="D16" s="80" t="s">
        <v>77</v>
      </c>
      <c r="E16" s="7"/>
      <c r="F16" s="5"/>
      <c r="G16" s="5"/>
      <c r="H16" s="5"/>
      <c r="I16" s="5"/>
      <c r="J16" s="5"/>
      <c r="L16" s="155">
        <f t="shared" si="1"/>
        <v>3200</v>
      </c>
      <c r="M16" s="82"/>
      <c r="O16" s="83"/>
      <c r="Q16" s="84"/>
      <c r="R16" s="84"/>
      <c r="S16" s="84">
        <v>3200</v>
      </c>
      <c r="T16" s="83"/>
      <c r="U16" s="82"/>
      <c r="V16" s="84"/>
      <c r="W16" s="82"/>
      <c r="X16" s="82"/>
      <c r="Y16" s="82"/>
      <c r="Z16" s="82"/>
      <c r="AA16" s="82"/>
      <c r="AB16" s="82"/>
      <c r="AC16" s="82"/>
      <c r="AE16" s="58"/>
      <c r="AF16" s="148"/>
    </row>
    <row r="17" spans="1:32" x14ac:dyDescent="0.3">
      <c r="A17" s="65">
        <v>44097</v>
      </c>
      <c r="B17" s="20">
        <v>100062</v>
      </c>
      <c r="C17" s="81" t="s">
        <v>63</v>
      </c>
      <c r="D17" s="80" t="s">
        <v>78</v>
      </c>
      <c r="E17" s="7"/>
      <c r="F17" s="5"/>
      <c r="G17" s="5"/>
      <c r="H17" s="5"/>
      <c r="I17" s="5"/>
      <c r="J17" s="5"/>
      <c r="L17" s="155">
        <f t="shared" si="1"/>
        <v>169.3</v>
      </c>
      <c r="M17" s="84">
        <v>169.3</v>
      </c>
      <c r="O17" s="84"/>
      <c r="Q17" s="84"/>
      <c r="R17" s="84"/>
      <c r="T17" s="84"/>
      <c r="U17" s="85"/>
      <c r="V17" s="84"/>
      <c r="W17" s="85"/>
      <c r="X17" s="85"/>
      <c r="Y17" s="85"/>
      <c r="Z17" s="85"/>
      <c r="AA17" s="85"/>
      <c r="AB17" s="85"/>
      <c r="AC17" s="82"/>
      <c r="AE17" s="58"/>
      <c r="AF17" s="148"/>
    </row>
    <row r="18" spans="1:32" x14ac:dyDescent="0.3">
      <c r="A18" s="65">
        <v>44110</v>
      </c>
      <c r="B18" s="20" t="s">
        <v>68</v>
      </c>
      <c r="C18" s="19" t="s">
        <v>74</v>
      </c>
      <c r="D18" s="80" t="s">
        <v>70</v>
      </c>
      <c r="E18" s="7"/>
      <c r="F18" s="5"/>
      <c r="G18" s="5"/>
      <c r="H18" s="5"/>
      <c r="I18" s="5"/>
      <c r="J18" s="5"/>
      <c r="L18" s="155">
        <f t="shared" si="1"/>
        <v>138.62</v>
      </c>
      <c r="M18" s="85"/>
      <c r="O18" s="84"/>
      <c r="Q18" s="84"/>
      <c r="R18" s="84"/>
      <c r="S18" s="84"/>
      <c r="T18" s="84"/>
      <c r="U18" s="82"/>
      <c r="V18" s="84">
        <v>115.52</v>
      </c>
      <c r="W18" s="82"/>
      <c r="X18" s="82"/>
      <c r="Y18" s="82"/>
      <c r="Z18" s="82"/>
      <c r="AA18" s="82"/>
      <c r="AB18" s="82"/>
      <c r="AC18" s="82"/>
      <c r="AE18" s="58"/>
      <c r="AF18" s="153">
        <v>23.1</v>
      </c>
    </row>
    <row r="19" spans="1:32" x14ac:dyDescent="0.3">
      <c r="A19" s="65">
        <v>44123</v>
      </c>
      <c r="B19" s="20">
        <v>100063</v>
      </c>
      <c r="C19" s="19" t="s">
        <v>79</v>
      </c>
      <c r="D19" s="80" t="s">
        <v>80</v>
      </c>
      <c r="E19" s="7"/>
      <c r="F19" s="5"/>
      <c r="G19" s="5"/>
      <c r="H19" s="5"/>
      <c r="I19" s="5"/>
      <c r="J19" s="5"/>
      <c r="L19" s="155">
        <f t="shared" si="1"/>
        <v>8.4</v>
      </c>
      <c r="M19" s="82"/>
      <c r="O19" s="84"/>
      <c r="P19" s="84"/>
      <c r="Q19" s="83"/>
      <c r="R19" s="84"/>
      <c r="S19" s="84"/>
      <c r="T19" s="84">
        <v>8.4</v>
      </c>
      <c r="U19" s="82"/>
      <c r="V19" s="82"/>
      <c r="W19" s="82"/>
      <c r="X19" s="82"/>
      <c r="Y19" s="82"/>
      <c r="Z19" s="82"/>
      <c r="AA19" s="82"/>
      <c r="AB19" s="82"/>
      <c r="AC19" s="82"/>
      <c r="AE19" s="58"/>
      <c r="AF19" s="148"/>
    </row>
    <row r="20" spans="1:32" x14ac:dyDescent="0.3">
      <c r="A20" s="65">
        <v>44138</v>
      </c>
      <c r="B20" s="20" t="s">
        <v>68</v>
      </c>
      <c r="C20" s="19" t="s">
        <v>74</v>
      </c>
      <c r="D20" s="80" t="s">
        <v>70</v>
      </c>
      <c r="E20" s="7"/>
      <c r="F20" s="5"/>
      <c r="G20" s="5"/>
      <c r="H20" s="5"/>
      <c r="I20" s="5"/>
      <c r="J20" s="5"/>
      <c r="L20" s="155">
        <f t="shared" si="1"/>
        <v>138.62</v>
      </c>
      <c r="M20" s="82"/>
      <c r="O20" s="84"/>
      <c r="P20" s="84"/>
      <c r="Q20" s="83"/>
      <c r="R20" s="84"/>
      <c r="S20" s="84"/>
      <c r="T20" s="84"/>
      <c r="U20" s="82"/>
      <c r="V20" s="82">
        <v>115.52</v>
      </c>
      <c r="W20" s="82"/>
      <c r="X20" s="82"/>
      <c r="Y20" s="82"/>
      <c r="Z20" s="82"/>
      <c r="AA20" s="82"/>
      <c r="AB20" s="82"/>
      <c r="AC20" s="82"/>
      <c r="AE20" s="58"/>
      <c r="AF20" s="153">
        <v>23.1</v>
      </c>
    </row>
    <row r="21" spans="1:32" x14ac:dyDescent="0.3">
      <c r="A21" s="65">
        <v>44161</v>
      </c>
      <c r="B21" s="20">
        <v>100067</v>
      </c>
      <c r="C21" s="19" t="s">
        <v>130</v>
      </c>
      <c r="D21" s="80" t="s">
        <v>131</v>
      </c>
      <c r="E21" s="7"/>
      <c r="F21" s="5"/>
      <c r="G21" s="5"/>
      <c r="H21" s="5"/>
      <c r="I21" s="5"/>
      <c r="J21" s="5"/>
      <c r="L21" s="155">
        <f t="shared" si="1"/>
        <v>268.85000000000002</v>
      </c>
      <c r="M21" s="82"/>
      <c r="O21" s="84"/>
      <c r="P21" s="84"/>
      <c r="Q21" s="84"/>
      <c r="R21" s="84">
        <v>200.85</v>
      </c>
      <c r="S21" s="84"/>
      <c r="T21" s="84">
        <v>28</v>
      </c>
      <c r="U21" s="82"/>
      <c r="V21" s="82"/>
      <c r="W21" s="82"/>
      <c r="X21" s="82"/>
      <c r="Y21" s="82"/>
      <c r="Z21" s="82"/>
      <c r="AA21" s="82"/>
      <c r="AB21" s="82">
        <v>40</v>
      </c>
      <c r="AC21" s="82"/>
      <c r="AD21" s="44"/>
      <c r="AE21" s="59"/>
      <c r="AF21" s="148"/>
    </row>
    <row r="22" spans="1:32" x14ac:dyDescent="0.3">
      <c r="A22" s="65">
        <v>44173</v>
      </c>
      <c r="B22" s="20" t="s">
        <v>68</v>
      </c>
      <c r="C22" s="19" t="s">
        <v>74</v>
      </c>
      <c r="D22" s="80" t="s">
        <v>70</v>
      </c>
      <c r="E22" s="7"/>
      <c r="F22" s="5"/>
      <c r="G22" s="5"/>
      <c r="H22" s="5"/>
      <c r="I22" s="5"/>
      <c r="J22" s="5"/>
      <c r="L22" s="155">
        <f t="shared" si="1"/>
        <v>138.62</v>
      </c>
      <c r="M22" s="82"/>
      <c r="O22" s="84"/>
      <c r="P22" s="84"/>
      <c r="Q22" s="84"/>
      <c r="R22" s="84"/>
      <c r="S22" s="84"/>
      <c r="T22" s="84"/>
      <c r="U22" s="82"/>
      <c r="V22" s="82">
        <v>115.52</v>
      </c>
      <c r="W22" s="82"/>
      <c r="X22" s="82"/>
      <c r="Y22" s="82"/>
      <c r="Z22" s="82"/>
      <c r="AA22" s="82"/>
      <c r="AB22" s="82"/>
      <c r="AC22" s="82"/>
      <c r="AD22" s="44"/>
      <c r="AE22" s="59"/>
      <c r="AF22" s="153">
        <v>23.1</v>
      </c>
    </row>
    <row r="23" spans="1:32" x14ac:dyDescent="0.3">
      <c r="A23" s="65">
        <v>44187</v>
      </c>
      <c r="B23" s="20">
        <v>100068</v>
      </c>
      <c r="C23" s="19" t="s">
        <v>130</v>
      </c>
      <c r="D23" s="19" t="s">
        <v>131</v>
      </c>
      <c r="E23" s="7"/>
      <c r="F23" s="5"/>
      <c r="G23" s="5"/>
      <c r="H23" s="5"/>
      <c r="I23" s="5"/>
      <c r="J23" s="5"/>
      <c r="L23" s="155">
        <f t="shared" si="1"/>
        <v>319.55</v>
      </c>
      <c r="R23" s="84">
        <v>319.55</v>
      </c>
      <c r="AE23" s="58"/>
      <c r="AF23" s="148"/>
    </row>
    <row r="24" spans="1:32" x14ac:dyDescent="0.3">
      <c r="A24" s="65">
        <v>44195</v>
      </c>
      <c r="B24" s="136">
        <v>100069</v>
      </c>
      <c r="C24" s="280" t="s">
        <v>129</v>
      </c>
      <c r="D24" s="281"/>
      <c r="E24" s="7"/>
      <c r="F24" s="5"/>
      <c r="G24" s="5"/>
      <c r="H24" s="5"/>
      <c r="I24" s="5"/>
      <c r="J24" s="5"/>
      <c r="L24" s="166"/>
      <c r="M24" s="137"/>
      <c r="N24" s="138"/>
      <c r="O24" s="139"/>
      <c r="P24" s="138"/>
      <c r="Q24" s="139"/>
      <c r="R24" s="139"/>
      <c r="S24" s="139"/>
      <c r="T24" s="139"/>
      <c r="U24" s="140"/>
      <c r="V24" s="139"/>
      <c r="W24" s="140"/>
      <c r="X24" s="140"/>
      <c r="Y24" s="140"/>
      <c r="Z24" s="140"/>
      <c r="AA24" s="140"/>
      <c r="AB24" s="140"/>
      <c r="AC24" s="140"/>
      <c r="AD24" s="141"/>
      <c r="AE24" s="58"/>
      <c r="AF24" s="148"/>
    </row>
    <row r="25" spans="1:32" x14ac:dyDescent="0.3">
      <c r="A25" s="65">
        <v>44195</v>
      </c>
      <c r="B25" s="20">
        <v>100070</v>
      </c>
      <c r="C25" s="19" t="s">
        <v>134</v>
      </c>
      <c r="D25" s="19" t="s">
        <v>139</v>
      </c>
      <c r="E25" s="7"/>
      <c r="F25" s="5"/>
      <c r="G25" s="5"/>
      <c r="H25" s="5"/>
      <c r="I25" s="5"/>
      <c r="J25" s="5"/>
      <c r="L25" s="155">
        <f t="shared" si="1"/>
        <v>500</v>
      </c>
      <c r="T25" s="15">
        <v>500</v>
      </c>
      <c r="AE25" s="58"/>
      <c r="AF25" s="148"/>
    </row>
    <row r="26" spans="1:32" x14ac:dyDescent="0.3">
      <c r="A26" s="65">
        <v>44195</v>
      </c>
      <c r="B26" s="20">
        <v>100071</v>
      </c>
      <c r="C26" s="19" t="s">
        <v>130</v>
      </c>
      <c r="D26" s="19" t="s">
        <v>135</v>
      </c>
      <c r="E26" s="7"/>
      <c r="F26" s="5"/>
      <c r="G26" s="5"/>
      <c r="H26" s="5"/>
      <c r="I26" s="5"/>
      <c r="J26" s="5"/>
      <c r="L26" s="155">
        <f t="shared" si="1"/>
        <v>226.85</v>
      </c>
      <c r="R26" s="16">
        <v>226.85</v>
      </c>
      <c r="AE26" s="58"/>
      <c r="AF26" s="148"/>
    </row>
    <row r="27" spans="1:32" x14ac:dyDescent="0.3">
      <c r="A27" s="65">
        <v>44195</v>
      </c>
      <c r="B27" s="20">
        <v>100072</v>
      </c>
      <c r="C27" s="19" t="s">
        <v>136</v>
      </c>
      <c r="D27" s="19" t="s">
        <v>137</v>
      </c>
      <c r="E27" s="7"/>
      <c r="F27" s="5"/>
      <c r="G27" s="5"/>
      <c r="H27" s="5"/>
      <c r="I27" s="5"/>
      <c r="J27" s="5"/>
      <c r="L27" s="155">
        <f t="shared" si="1"/>
        <v>298.44</v>
      </c>
      <c r="P27" s="16">
        <v>298.44</v>
      </c>
      <c r="AE27" s="58"/>
      <c r="AF27" s="148"/>
    </row>
    <row r="28" spans="1:32" x14ac:dyDescent="0.3">
      <c r="A28" s="65">
        <v>44200</v>
      </c>
      <c r="B28" s="20" t="s">
        <v>68</v>
      </c>
      <c r="C28" s="19" t="s">
        <v>74</v>
      </c>
      <c r="D28" s="80" t="s">
        <v>70</v>
      </c>
      <c r="E28" s="7"/>
      <c r="F28" s="5"/>
      <c r="G28" s="5"/>
      <c r="H28" s="5"/>
      <c r="I28" s="5"/>
      <c r="J28" s="5"/>
      <c r="L28" s="155">
        <f t="shared" si="1"/>
        <v>138.62</v>
      </c>
      <c r="V28" s="15">
        <v>115.52</v>
      </c>
      <c r="AE28" s="58"/>
      <c r="AF28" s="153">
        <v>23.1</v>
      </c>
    </row>
    <row r="29" spans="1:32" x14ac:dyDescent="0.3">
      <c r="A29" s="65">
        <v>44230</v>
      </c>
      <c r="B29" s="20">
        <v>100073</v>
      </c>
      <c r="C29" s="19" t="s">
        <v>130</v>
      </c>
      <c r="D29" s="167" t="s">
        <v>140</v>
      </c>
      <c r="E29" s="7"/>
      <c r="F29" s="5"/>
      <c r="G29" s="5"/>
      <c r="H29" s="5"/>
      <c r="I29" s="5"/>
      <c r="J29" s="5"/>
      <c r="L29" s="155">
        <f t="shared" si="1"/>
        <v>365.12</v>
      </c>
      <c r="R29" s="16">
        <v>356</v>
      </c>
      <c r="T29" s="15">
        <v>9.1199999999999992</v>
      </c>
      <c r="AE29" s="58"/>
      <c r="AF29" s="148"/>
    </row>
    <row r="30" spans="1:32" x14ac:dyDescent="0.3">
      <c r="A30" s="65">
        <v>44230</v>
      </c>
      <c r="B30" s="20">
        <v>100074</v>
      </c>
      <c r="C30" s="19" t="s">
        <v>79</v>
      </c>
      <c r="D30" s="19" t="s">
        <v>80</v>
      </c>
      <c r="E30" s="7"/>
      <c r="F30" s="5"/>
      <c r="G30" s="5"/>
      <c r="H30" s="5"/>
      <c r="I30" s="5"/>
      <c r="J30" s="5"/>
      <c r="L30" s="155">
        <f t="shared" si="1"/>
        <v>8.4</v>
      </c>
      <c r="T30" s="15">
        <v>8.4</v>
      </c>
      <c r="AE30" s="58"/>
      <c r="AF30" s="148"/>
    </row>
    <row r="31" spans="1:32" x14ac:dyDescent="0.3">
      <c r="A31" s="65">
        <v>44232</v>
      </c>
      <c r="B31" s="20" t="s">
        <v>68</v>
      </c>
      <c r="C31" s="19" t="s">
        <v>74</v>
      </c>
      <c r="D31" s="19" t="s">
        <v>70</v>
      </c>
      <c r="E31" s="7"/>
      <c r="F31" s="5"/>
      <c r="G31" s="5"/>
      <c r="H31" s="5"/>
      <c r="I31" s="5"/>
      <c r="J31" s="5"/>
      <c r="L31" s="155">
        <f t="shared" si="1"/>
        <v>138.62</v>
      </c>
      <c r="V31" s="15">
        <v>115.52</v>
      </c>
      <c r="AE31" s="58"/>
      <c r="AF31" s="153">
        <v>23.1</v>
      </c>
    </row>
    <row r="32" spans="1:32" x14ac:dyDescent="0.3">
      <c r="A32" s="65">
        <v>44256</v>
      </c>
      <c r="B32" s="20" t="s">
        <v>71</v>
      </c>
      <c r="C32" s="19" t="s">
        <v>149</v>
      </c>
      <c r="D32" s="167" t="s">
        <v>148</v>
      </c>
      <c r="E32" s="7"/>
      <c r="F32" s="5"/>
      <c r="G32" s="5"/>
      <c r="H32" s="5"/>
      <c r="I32" s="5"/>
      <c r="J32" s="5"/>
      <c r="L32" s="155">
        <f t="shared" si="1"/>
        <v>1</v>
      </c>
      <c r="R32" s="16">
        <v>1</v>
      </c>
      <c r="AE32" s="58"/>
      <c r="AF32" s="148"/>
    </row>
    <row r="33" spans="1:32" x14ac:dyDescent="0.3">
      <c r="A33" s="65">
        <v>44259</v>
      </c>
      <c r="B33" s="20" t="s">
        <v>71</v>
      </c>
      <c r="C33" s="19" t="s">
        <v>149</v>
      </c>
      <c r="D33" s="167" t="s">
        <v>135</v>
      </c>
      <c r="E33" s="7"/>
      <c r="F33" s="5"/>
      <c r="G33" s="5"/>
      <c r="H33" s="5"/>
      <c r="I33" s="5"/>
      <c r="J33" s="5"/>
      <c r="L33" s="155">
        <f t="shared" si="1"/>
        <v>244.39</v>
      </c>
      <c r="R33" s="16">
        <v>244.39</v>
      </c>
      <c r="AE33" s="58"/>
      <c r="AF33" s="148"/>
    </row>
    <row r="34" spans="1:32" x14ac:dyDescent="0.3">
      <c r="A34" s="65">
        <v>44259</v>
      </c>
      <c r="B34" s="20" t="s">
        <v>68</v>
      </c>
      <c r="C34" s="19" t="s">
        <v>74</v>
      </c>
      <c r="D34" s="167" t="s">
        <v>70</v>
      </c>
      <c r="E34" s="7"/>
      <c r="F34" s="5"/>
      <c r="G34" s="5"/>
      <c r="H34" s="5"/>
      <c r="I34" s="5"/>
      <c r="J34" s="5"/>
      <c r="L34" s="155">
        <f t="shared" si="1"/>
        <v>138.62</v>
      </c>
      <c r="V34" s="15">
        <v>115.52</v>
      </c>
      <c r="AE34" s="58"/>
      <c r="AF34" s="153">
        <v>23.1</v>
      </c>
    </row>
    <row r="35" spans="1:32" x14ac:dyDescent="0.3">
      <c r="A35" s="65">
        <v>44274</v>
      </c>
      <c r="B35" s="20">
        <v>100076</v>
      </c>
      <c r="C35" s="19" t="s">
        <v>134</v>
      </c>
      <c r="D35" s="19" t="s">
        <v>150</v>
      </c>
      <c r="E35" s="7"/>
      <c r="F35" s="5"/>
      <c r="G35" s="5"/>
      <c r="H35" s="5"/>
      <c r="I35" s="5"/>
      <c r="J35" s="5"/>
      <c r="L35" s="155">
        <f t="shared" si="1"/>
        <v>6509.37</v>
      </c>
      <c r="AD35" s="15">
        <v>6509.37</v>
      </c>
      <c r="AE35" s="58"/>
      <c r="AF35" s="148"/>
    </row>
    <row r="36" spans="1:32" x14ac:dyDescent="0.3">
      <c r="A36" s="65">
        <v>44274</v>
      </c>
      <c r="B36" s="20" t="s">
        <v>151</v>
      </c>
      <c r="C36" s="19" t="s">
        <v>152</v>
      </c>
      <c r="D36" s="167" t="s">
        <v>153</v>
      </c>
      <c r="E36" s="7"/>
      <c r="F36" s="5"/>
      <c r="G36" s="5"/>
      <c r="H36" s="5"/>
      <c r="I36" s="5"/>
      <c r="J36" s="5"/>
      <c r="L36" s="155">
        <f t="shared" si="1"/>
        <v>15</v>
      </c>
      <c r="AC36" s="15">
        <v>15</v>
      </c>
      <c r="AE36" s="58"/>
      <c r="AF36" s="148"/>
    </row>
    <row r="37" spans="1:32" x14ac:dyDescent="0.3">
      <c r="A37" s="65">
        <v>44286</v>
      </c>
      <c r="B37" s="20" t="s">
        <v>151</v>
      </c>
      <c r="C37" s="19" t="s">
        <v>147</v>
      </c>
      <c r="D37" s="19" t="s">
        <v>155</v>
      </c>
      <c r="E37" s="7"/>
      <c r="F37" s="5"/>
      <c r="G37" s="5"/>
      <c r="H37" s="5"/>
      <c r="I37" s="5"/>
      <c r="J37" s="5"/>
      <c r="L37" s="155">
        <f t="shared" si="1"/>
        <v>18</v>
      </c>
      <c r="AD37" s="15">
        <v>18</v>
      </c>
      <c r="AE37" s="58"/>
      <c r="AF37" s="148"/>
    </row>
    <row r="38" spans="1:32" ht="16.2" thickBot="1" x14ac:dyDescent="0.35">
      <c r="A38" s="65"/>
      <c r="E38" s="7"/>
      <c r="F38" s="5"/>
      <c r="G38" s="5"/>
      <c r="H38" s="5"/>
      <c r="I38" s="5"/>
      <c r="J38" s="5"/>
      <c r="AE38" s="58"/>
      <c r="AF38" s="148"/>
    </row>
    <row r="39" spans="1:32" ht="16.2" thickBot="1" x14ac:dyDescent="0.35">
      <c r="A39" s="131"/>
      <c r="B39" s="132"/>
      <c r="C39" s="133"/>
      <c r="D39" s="134"/>
      <c r="E39" s="9"/>
      <c r="F39" s="9"/>
      <c r="G39" s="9"/>
      <c r="H39" s="9"/>
      <c r="I39" s="9"/>
      <c r="J39" s="8"/>
      <c r="K39" s="10"/>
      <c r="L39" s="338">
        <f>SUM(L6:L37)</f>
        <v>14344.109999999999</v>
      </c>
      <c r="M39" s="12">
        <f>SUM(M6:M38)</f>
        <v>169.3</v>
      </c>
      <c r="N39" s="12">
        <f>SUM(N6:N38)</f>
        <v>218</v>
      </c>
      <c r="O39" s="12">
        <f>SUM(O6:O38)</f>
        <v>250</v>
      </c>
      <c r="P39" s="12">
        <f>SUM(P6:P38)</f>
        <v>298.44</v>
      </c>
      <c r="Q39" s="12">
        <f>SUM(Q6:Q38)</f>
        <v>60</v>
      </c>
      <c r="R39" s="12">
        <f>SUM(R6:R38)</f>
        <v>1348.6399999999999</v>
      </c>
      <c r="S39" s="12">
        <f>SUM(S6:S38)</f>
        <v>3200</v>
      </c>
      <c r="T39" s="12">
        <f>SUM(T6:T38)</f>
        <v>553.91999999999996</v>
      </c>
      <c r="U39" s="12">
        <f>SUM(U6:U38)</f>
        <v>0</v>
      </c>
      <c r="V39" s="12">
        <f>SUM(V6:V38)</f>
        <v>1386.24</v>
      </c>
      <c r="W39" s="12">
        <f>SUM(W6:W38)</f>
        <v>0</v>
      </c>
      <c r="X39" s="12">
        <f>SUM(X6:X38)</f>
        <v>0</v>
      </c>
      <c r="Y39" s="12">
        <f>SUM(Y6:Y38)</f>
        <v>0</v>
      </c>
      <c r="Z39" s="12">
        <f>SUM(Z6:Z38)</f>
        <v>0</v>
      </c>
      <c r="AA39" s="12">
        <f>SUM(AA6:AA38)</f>
        <v>0</v>
      </c>
      <c r="AB39" s="12">
        <f>SUM(AB6:AB38)</f>
        <v>40</v>
      </c>
      <c r="AC39" s="12">
        <f>SUM(AC6:AC38)</f>
        <v>15</v>
      </c>
      <c r="AD39" s="12">
        <f>SUM(AD6:AD38)</f>
        <v>6527.37</v>
      </c>
      <c r="AE39" s="12"/>
      <c r="AF39" s="149">
        <f>SUM(AF6:AF38)</f>
        <v>277.2</v>
      </c>
    </row>
    <row r="40" spans="1:32" ht="16.2" thickBot="1" x14ac:dyDescent="0.35">
      <c r="A40" s="65"/>
      <c r="AE40" s="16"/>
      <c r="AF40" s="150"/>
    </row>
    <row r="41" spans="1:32" ht="16.2" thickBot="1" x14ac:dyDescent="0.35">
      <c r="U41" s="17"/>
      <c r="V41" s="17"/>
      <c r="W41" s="17"/>
      <c r="X41" s="17"/>
      <c r="Y41" s="17"/>
      <c r="Z41" s="17"/>
      <c r="AA41" s="17"/>
      <c r="AB41" s="17"/>
      <c r="AC41" s="17"/>
      <c r="AD41" s="12" t="s">
        <v>6</v>
      </c>
      <c r="AE41" s="12"/>
      <c r="AF41" s="149">
        <f>SUM(M39:AD39)</f>
        <v>14066.91</v>
      </c>
    </row>
    <row r="42" spans="1:32" x14ac:dyDescent="0.3">
      <c r="AE42" s="16"/>
      <c r="AF42" s="150"/>
    </row>
    <row r="43" spans="1:32" x14ac:dyDescent="0.3">
      <c r="AE43" s="16"/>
      <c r="AF43" s="150">
        <v>6160.83</v>
      </c>
    </row>
    <row r="44" spans="1:32" x14ac:dyDescent="0.3">
      <c r="AE44" s="16"/>
      <c r="AF44" s="150"/>
    </row>
    <row r="45" spans="1:32" x14ac:dyDescent="0.3">
      <c r="AE45" s="16"/>
      <c r="AF45" s="150"/>
    </row>
    <row r="46" spans="1:32" s="337" customFormat="1" x14ac:dyDescent="0.3">
      <c r="A46" s="331"/>
      <c r="B46" s="332"/>
      <c r="C46" s="80"/>
      <c r="D46" s="80"/>
      <c r="E46" s="333"/>
      <c r="F46" s="334"/>
      <c r="G46" s="334"/>
      <c r="H46" s="334"/>
      <c r="I46" s="334"/>
      <c r="J46" s="334"/>
      <c r="K46" s="333"/>
      <c r="L46" s="333"/>
      <c r="M46" s="335"/>
      <c r="N46" s="336"/>
      <c r="O46" s="336"/>
      <c r="P46" s="336"/>
      <c r="Q46" s="336"/>
      <c r="R46" s="336"/>
      <c r="S46" s="336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6"/>
      <c r="AF46" s="336"/>
    </row>
    <row r="47" spans="1:32" s="346" customFormat="1" x14ac:dyDescent="0.3">
      <c r="A47" s="350" t="s">
        <v>111</v>
      </c>
      <c r="B47" s="165"/>
      <c r="C47" s="351"/>
      <c r="D47" s="341"/>
      <c r="E47" s="342"/>
      <c r="F47" s="343"/>
      <c r="G47" s="343"/>
      <c r="H47" s="343"/>
      <c r="I47" s="343"/>
      <c r="J47" s="343"/>
      <c r="K47" s="342"/>
      <c r="L47" s="342"/>
      <c r="M47" s="344"/>
      <c r="N47" s="345"/>
      <c r="O47" s="345"/>
      <c r="P47" s="345"/>
      <c r="Q47" s="345"/>
      <c r="R47" s="345"/>
      <c r="S47" s="345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5"/>
      <c r="AF47" s="345"/>
    </row>
    <row r="48" spans="1:32" s="346" customFormat="1" x14ac:dyDescent="0.3">
      <c r="A48" s="352" t="s">
        <v>122</v>
      </c>
      <c r="B48" s="165"/>
      <c r="C48" s="353">
        <f>R3</f>
        <v>1348.6399999999999</v>
      </c>
      <c r="D48" s="341"/>
      <c r="E48" s="342"/>
      <c r="F48" s="343"/>
      <c r="G48" s="343"/>
      <c r="H48" s="343"/>
      <c r="I48" s="343"/>
      <c r="J48" s="343"/>
      <c r="K48" s="342"/>
      <c r="L48" s="342"/>
      <c r="M48" s="344"/>
      <c r="N48" s="345"/>
      <c r="O48" s="345"/>
      <c r="P48" s="345"/>
      <c r="Q48" s="345"/>
      <c r="R48" s="345"/>
      <c r="S48" s="345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5"/>
      <c r="AF48" s="345"/>
    </row>
    <row r="49" spans="1:32" s="346" customFormat="1" x14ac:dyDescent="0.3">
      <c r="A49" s="352" t="s">
        <v>123</v>
      </c>
      <c r="B49" s="165"/>
      <c r="C49" s="353">
        <v>0</v>
      </c>
      <c r="D49" s="341"/>
      <c r="E49" s="342"/>
      <c r="F49" s="343"/>
      <c r="G49" s="343"/>
      <c r="H49" s="343"/>
      <c r="I49" s="343"/>
      <c r="J49" s="343"/>
      <c r="K49" s="342"/>
      <c r="L49" s="342"/>
      <c r="M49" s="344"/>
      <c r="N49" s="345"/>
      <c r="O49" s="345"/>
      <c r="P49" s="345"/>
      <c r="Q49" s="345"/>
      <c r="R49" s="345"/>
      <c r="S49" s="345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5"/>
      <c r="AF49" s="345"/>
    </row>
    <row r="50" spans="1:32" s="346" customFormat="1" x14ac:dyDescent="0.3">
      <c r="A50" s="352" t="s">
        <v>117</v>
      </c>
      <c r="B50" s="165"/>
      <c r="C50" s="353">
        <f>SUM(L39-C48)</f>
        <v>12995.47</v>
      </c>
      <c r="D50" s="341"/>
      <c r="E50" s="342"/>
      <c r="F50" s="343"/>
      <c r="G50" s="343"/>
      <c r="H50" s="343"/>
      <c r="I50" s="343"/>
      <c r="J50" s="343"/>
      <c r="K50" s="342"/>
      <c r="L50" s="342"/>
      <c r="M50" s="344"/>
      <c r="N50" s="345"/>
      <c r="O50" s="345"/>
      <c r="P50" s="345"/>
      <c r="Q50" s="345"/>
      <c r="R50" s="345"/>
      <c r="S50" s="345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5"/>
      <c r="AF50" s="345"/>
    </row>
    <row r="51" spans="1:32" s="346" customFormat="1" x14ac:dyDescent="0.3">
      <c r="A51" s="347"/>
      <c r="B51" s="348"/>
      <c r="C51" s="122"/>
      <c r="D51" s="349"/>
      <c r="E51" s="342"/>
      <c r="F51" s="343"/>
      <c r="G51" s="343"/>
      <c r="H51" s="343"/>
      <c r="I51" s="343"/>
      <c r="J51" s="343"/>
      <c r="K51" s="342"/>
      <c r="L51" s="342"/>
      <c r="M51" s="344"/>
      <c r="N51" s="345"/>
      <c r="O51" s="345"/>
      <c r="P51" s="345"/>
      <c r="Q51" s="345"/>
      <c r="R51" s="345"/>
      <c r="S51" s="345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5"/>
      <c r="AF51" s="345"/>
    </row>
    <row r="52" spans="1:32" s="337" customFormat="1" x14ac:dyDescent="0.3">
      <c r="A52" s="331"/>
      <c r="B52" s="332"/>
      <c r="C52" s="80"/>
      <c r="D52" s="80"/>
      <c r="E52" s="333"/>
      <c r="F52" s="334"/>
      <c r="G52" s="334"/>
      <c r="H52" s="334"/>
      <c r="I52" s="334"/>
      <c r="J52" s="334"/>
      <c r="K52" s="333"/>
      <c r="L52" s="333"/>
      <c r="M52" s="335"/>
      <c r="N52" s="336"/>
      <c r="O52" s="336"/>
      <c r="P52" s="336"/>
      <c r="Q52" s="336"/>
      <c r="R52" s="336"/>
      <c r="S52" s="336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6"/>
      <c r="AF52" s="336"/>
    </row>
    <row r="53" spans="1:32" s="337" customFormat="1" x14ac:dyDescent="0.3">
      <c r="A53" s="331"/>
      <c r="B53" s="332"/>
      <c r="C53" s="80"/>
      <c r="D53" s="80"/>
      <c r="E53" s="333"/>
      <c r="F53" s="334"/>
      <c r="G53" s="334"/>
      <c r="H53" s="334"/>
      <c r="I53" s="334"/>
      <c r="J53" s="334"/>
      <c r="K53" s="333"/>
      <c r="L53" s="333"/>
      <c r="M53" s="335"/>
      <c r="N53" s="336"/>
      <c r="O53" s="336"/>
      <c r="P53" s="336"/>
      <c r="Q53" s="336"/>
      <c r="R53" s="336"/>
      <c r="S53" s="336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6"/>
      <c r="AF53" s="336"/>
    </row>
    <row r="54" spans="1:32" s="337" customFormat="1" x14ac:dyDescent="0.3">
      <c r="A54" s="331"/>
      <c r="B54" s="332"/>
      <c r="C54" s="80"/>
      <c r="D54" s="80"/>
      <c r="E54" s="333"/>
      <c r="F54" s="334"/>
      <c r="G54" s="334"/>
      <c r="H54" s="334"/>
      <c r="I54" s="334"/>
      <c r="J54" s="334"/>
      <c r="K54" s="333"/>
      <c r="L54" s="333"/>
      <c r="M54" s="335"/>
      <c r="N54" s="336"/>
      <c r="O54" s="336"/>
      <c r="P54" s="336"/>
      <c r="Q54" s="336"/>
      <c r="R54" s="336"/>
      <c r="S54" s="336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6"/>
      <c r="AF54" s="336"/>
    </row>
    <row r="55" spans="1:32" s="337" customFormat="1" x14ac:dyDescent="0.3">
      <c r="A55" s="331"/>
      <c r="B55" s="332"/>
      <c r="C55" s="80"/>
      <c r="D55" s="80"/>
      <c r="E55" s="333"/>
      <c r="F55" s="334"/>
      <c r="G55" s="334"/>
      <c r="H55" s="334"/>
      <c r="I55" s="334"/>
      <c r="J55" s="334"/>
      <c r="K55" s="333"/>
      <c r="L55" s="333"/>
      <c r="M55" s="335"/>
      <c r="N55" s="336"/>
      <c r="O55" s="336"/>
      <c r="P55" s="336"/>
      <c r="Q55" s="336"/>
      <c r="R55" s="336"/>
      <c r="S55" s="336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6"/>
      <c r="AF55" s="336"/>
    </row>
    <row r="56" spans="1:32" s="337" customFormat="1" x14ac:dyDescent="0.3">
      <c r="A56" s="331"/>
      <c r="B56" s="332"/>
      <c r="C56" s="80"/>
      <c r="D56" s="80"/>
      <c r="E56" s="333"/>
      <c r="F56" s="334"/>
      <c r="G56" s="334"/>
      <c r="H56" s="334"/>
      <c r="I56" s="334"/>
      <c r="J56" s="334"/>
      <c r="K56" s="333"/>
      <c r="L56" s="333"/>
      <c r="M56" s="335"/>
      <c r="N56" s="336"/>
      <c r="O56" s="336"/>
      <c r="P56" s="336"/>
      <c r="Q56" s="336"/>
      <c r="R56" s="336"/>
      <c r="S56" s="336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6"/>
      <c r="AF56" s="336"/>
    </row>
    <row r="57" spans="1:32" s="337" customFormat="1" x14ac:dyDescent="0.3">
      <c r="A57" s="331"/>
      <c r="B57" s="332"/>
      <c r="C57" s="80"/>
      <c r="D57" s="80"/>
      <c r="E57" s="333"/>
      <c r="F57" s="334"/>
      <c r="G57" s="334"/>
      <c r="H57" s="334"/>
      <c r="I57" s="334"/>
      <c r="J57" s="334"/>
      <c r="K57" s="333"/>
      <c r="L57" s="333"/>
      <c r="M57" s="335"/>
      <c r="N57" s="336"/>
      <c r="O57" s="336"/>
      <c r="P57" s="336"/>
      <c r="Q57" s="336"/>
      <c r="R57" s="336"/>
      <c r="S57" s="336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6"/>
      <c r="AF57" s="336"/>
    </row>
    <row r="58" spans="1:32" x14ac:dyDescent="0.3">
      <c r="A58" s="65"/>
      <c r="AE58" s="16"/>
      <c r="AF58" s="150"/>
    </row>
    <row r="59" spans="1:32" x14ac:dyDescent="0.3">
      <c r="A59" s="65"/>
      <c r="AE59" s="16"/>
      <c r="AF59" s="150"/>
    </row>
    <row r="60" spans="1:32" x14ac:dyDescent="0.3">
      <c r="A60" s="65"/>
      <c r="AE60" s="16"/>
      <c r="AF60" s="150"/>
    </row>
    <row r="61" spans="1:32" x14ac:dyDescent="0.3">
      <c r="A61" s="65"/>
      <c r="AE61" s="16"/>
      <c r="AF61" s="150"/>
    </row>
    <row r="62" spans="1:32" x14ac:dyDescent="0.3">
      <c r="A62" s="65"/>
      <c r="AE62" s="16"/>
      <c r="AF62" s="150"/>
    </row>
    <row r="63" spans="1:32" x14ac:dyDescent="0.3">
      <c r="A63" s="65"/>
      <c r="AE63" s="16"/>
      <c r="AF63" s="150"/>
    </row>
    <row r="64" spans="1:32" x14ac:dyDescent="0.3">
      <c r="A64" s="65"/>
      <c r="AE64" s="16"/>
      <c r="AF64" s="150"/>
    </row>
    <row r="65" spans="1:32" x14ac:dyDescent="0.3">
      <c r="A65" s="65"/>
      <c r="AE65" s="16"/>
      <c r="AF65" s="150"/>
    </row>
    <row r="66" spans="1:32" x14ac:dyDescent="0.3">
      <c r="A66" s="65"/>
      <c r="AE66" s="16"/>
      <c r="AF66" s="150"/>
    </row>
    <row r="67" spans="1:32" x14ac:dyDescent="0.3">
      <c r="A67" s="65"/>
      <c r="AE67" s="16"/>
      <c r="AF67" s="150"/>
    </row>
    <row r="68" spans="1:32" x14ac:dyDescent="0.3">
      <c r="A68" s="65"/>
      <c r="AE68" s="16"/>
      <c r="AF68" s="150"/>
    </row>
    <row r="69" spans="1:32" x14ac:dyDescent="0.3">
      <c r="A69" s="65"/>
      <c r="AE69" s="16"/>
      <c r="AF69" s="150"/>
    </row>
    <row r="70" spans="1:32" x14ac:dyDescent="0.3">
      <c r="A70" s="65"/>
      <c r="AE70" s="16"/>
      <c r="AF70" s="150"/>
    </row>
    <row r="71" spans="1:32" x14ac:dyDescent="0.3">
      <c r="A71" s="65"/>
      <c r="AE71" s="16"/>
      <c r="AF71" s="150"/>
    </row>
    <row r="72" spans="1:32" x14ac:dyDescent="0.3">
      <c r="A72" s="65"/>
      <c r="AE72" s="16"/>
      <c r="AF72" s="150"/>
    </row>
    <row r="73" spans="1:32" x14ac:dyDescent="0.3">
      <c r="A73" s="65"/>
      <c r="AE73" s="16"/>
      <c r="AF73" s="150"/>
    </row>
    <row r="74" spans="1:32" x14ac:dyDescent="0.3">
      <c r="A74" s="65"/>
      <c r="AE74" s="16"/>
      <c r="AF74" s="150"/>
    </row>
    <row r="75" spans="1:32" x14ac:dyDescent="0.3">
      <c r="A75" s="65"/>
      <c r="AE75" s="16"/>
      <c r="AF75" s="150"/>
    </row>
    <row r="76" spans="1:32" x14ac:dyDescent="0.3">
      <c r="A76" s="65"/>
      <c r="AE76" s="16"/>
      <c r="AF76" s="150"/>
    </row>
    <row r="77" spans="1:32" x14ac:dyDescent="0.3">
      <c r="A77" s="65"/>
      <c r="AE77" s="16"/>
      <c r="AF77" s="150"/>
    </row>
    <row r="78" spans="1:32" x14ac:dyDescent="0.3">
      <c r="A78" s="65"/>
      <c r="AE78" s="16"/>
      <c r="AF78" s="150"/>
    </row>
    <row r="79" spans="1:32" x14ac:dyDescent="0.3">
      <c r="A79" s="65"/>
      <c r="AE79" s="16"/>
      <c r="AF79" s="150"/>
    </row>
    <row r="80" spans="1:32" x14ac:dyDescent="0.3">
      <c r="A80" s="65"/>
      <c r="AE80" s="16"/>
      <c r="AF80" s="150"/>
    </row>
    <row r="81" spans="1:32" x14ac:dyDescent="0.3">
      <c r="A81" s="65"/>
      <c r="AE81" s="16"/>
      <c r="AF81" s="150"/>
    </row>
    <row r="82" spans="1:32" x14ac:dyDescent="0.3">
      <c r="A82" s="65"/>
      <c r="AE82" s="16"/>
      <c r="AF82" s="150"/>
    </row>
    <row r="83" spans="1:32" x14ac:dyDescent="0.3">
      <c r="A83" s="65"/>
      <c r="AE83" s="16"/>
      <c r="AF83" s="150"/>
    </row>
    <row r="84" spans="1:32" x14ac:dyDescent="0.3">
      <c r="A84" s="65"/>
      <c r="AE84" s="16"/>
      <c r="AF84" s="150"/>
    </row>
    <row r="85" spans="1:32" x14ac:dyDescent="0.3">
      <c r="A85" s="65"/>
      <c r="AE85" s="16"/>
      <c r="AF85" s="150"/>
    </row>
    <row r="86" spans="1:32" x14ac:dyDescent="0.3">
      <c r="A86" s="65"/>
      <c r="AE86" s="16"/>
      <c r="AF86" s="150"/>
    </row>
    <row r="87" spans="1:32" x14ac:dyDescent="0.3">
      <c r="A87" s="65"/>
      <c r="AE87" s="16"/>
      <c r="AF87" s="150"/>
    </row>
    <row r="88" spans="1:32" x14ac:dyDescent="0.3">
      <c r="A88" s="65"/>
      <c r="AE88" s="16"/>
      <c r="AF88" s="150"/>
    </row>
    <row r="89" spans="1:32" x14ac:dyDescent="0.3">
      <c r="A89" s="65"/>
      <c r="AE89" s="16"/>
      <c r="AF89" s="150"/>
    </row>
    <row r="90" spans="1:32" x14ac:dyDescent="0.3">
      <c r="A90" s="65"/>
      <c r="AE90" s="16"/>
      <c r="AF90" s="150"/>
    </row>
    <row r="91" spans="1:32" x14ac:dyDescent="0.3">
      <c r="A91" s="65"/>
      <c r="AE91" s="16"/>
      <c r="AF91" s="150"/>
    </row>
    <row r="92" spans="1:32" x14ac:dyDescent="0.3">
      <c r="A92" s="65"/>
      <c r="AE92" s="16"/>
      <c r="AF92" s="150"/>
    </row>
    <row r="93" spans="1:32" x14ac:dyDescent="0.3">
      <c r="A93" s="65"/>
      <c r="AE93" s="16"/>
      <c r="AF93" s="150"/>
    </row>
    <row r="94" spans="1:32" x14ac:dyDescent="0.3">
      <c r="A94" s="65"/>
      <c r="AE94" s="16"/>
      <c r="AF94" s="150"/>
    </row>
    <row r="95" spans="1:32" x14ac:dyDescent="0.3">
      <c r="A95" s="65"/>
      <c r="AE95" s="16"/>
      <c r="AF95" s="150"/>
    </row>
    <row r="96" spans="1:32" x14ac:dyDescent="0.3">
      <c r="A96" s="65"/>
      <c r="AE96" s="16"/>
      <c r="AF96" s="150"/>
    </row>
    <row r="97" spans="1:32" x14ac:dyDescent="0.3">
      <c r="A97" s="65"/>
      <c r="AE97" s="16"/>
      <c r="AF97" s="150"/>
    </row>
    <row r="98" spans="1:32" x14ac:dyDescent="0.3">
      <c r="A98" s="65"/>
      <c r="AE98" s="16"/>
      <c r="AF98" s="150"/>
    </row>
    <row r="99" spans="1:32" x14ac:dyDescent="0.3">
      <c r="A99" s="65"/>
      <c r="AE99" s="16"/>
      <c r="AF99" s="150"/>
    </row>
    <row r="100" spans="1:32" x14ac:dyDescent="0.3">
      <c r="A100" s="65"/>
      <c r="AE100" s="16"/>
      <c r="AF100" s="150"/>
    </row>
    <row r="101" spans="1:32" x14ac:dyDescent="0.3">
      <c r="A101" s="65"/>
      <c r="AE101" s="16"/>
      <c r="AF101" s="150"/>
    </row>
    <row r="102" spans="1:32" x14ac:dyDescent="0.3">
      <c r="A102" s="65"/>
      <c r="AE102" s="16"/>
      <c r="AF102" s="150"/>
    </row>
    <row r="103" spans="1:32" x14ac:dyDescent="0.3">
      <c r="A103" s="65"/>
      <c r="AE103" s="16"/>
      <c r="AF103" s="150"/>
    </row>
    <row r="104" spans="1:32" x14ac:dyDescent="0.3">
      <c r="A104" s="65"/>
      <c r="AE104" s="16"/>
      <c r="AF104" s="150"/>
    </row>
    <row r="105" spans="1:32" x14ac:dyDescent="0.3">
      <c r="A105" s="65"/>
      <c r="AE105" s="16"/>
      <c r="AF105" s="150"/>
    </row>
    <row r="106" spans="1:32" x14ac:dyDescent="0.3">
      <c r="A106" s="65"/>
      <c r="AE106" s="16"/>
      <c r="AF106" s="150"/>
    </row>
    <row r="107" spans="1:32" x14ac:dyDescent="0.3">
      <c r="A107" s="65"/>
      <c r="AE107" s="16"/>
      <c r="AF107" s="150"/>
    </row>
    <row r="108" spans="1:32" x14ac:dyDescent="0.3">
      <c r="A108" s="65"/>
      <c r="AE108" s="16"/>
      <c r="AF108" s="150"/>
    </row>
    <row r="109" spans="1:32" x14ac:dyDescent="0.3">
      <c r="A109" s="65"/>
      <c r="AE109" s="16"/>
      <c r="AF109" s="150"/>
    </row>
    <row r="110" spans="1:32" x14ac:dyDescent="0.3">
      <c r="A110" s="65"/>
      <c r="AE110" s="16"/>
      <c r="AF110" s="150"/>
    </row>
    <row r="111" spans="1:32" x14ac:dyDescent="0.3">
      <c r="A111" s="65"/>
      <c r="AE111" s="16"/>
      <c r="AF111" s="150"/>
    </row>
    <row r="112" spans="1:32" x14ac:dyDescent="0.3">
      <c r="A112" s="65"/>
      <c r="AE112" s="16"/>
      <c r="AF112" s="150"/>
    </row>
    <row r="113" spans="1:32" x14ac:dyDescent="0.3">
      <c r="A113" s="65"/>
      <c r="AE113" s="16"/>
      <c r="AF113" s="150"/>
    </row>
    <row r="114" spans="1:32" x14ac:dyDescent="0.3">
      <c r="A114" s="65"/>
      <c r="AE114" s="16"/>
      <c r="AF114" s="150"/>
    </row>
    <row r="115" spans="1:32" x14ac:dyDescent="0.3">
      <c r="A115" s="65"/>
      <c r="AE115" s="16"/>
      <c r="AF115" s="150"/>
    </row>
    <row r="116" spans="1:32" x14ac:dyDescent="0.3">
      <c r="A116" s="65"/>
      <c r="AE116" s="16"/>
      <c r="AF116" s="150"/>
    </row>
    <row r="117" spans="1:32" x14ac:dyDescent="0.3">
      <c r="A117" s="65"/>
      <c r="AE117" s="16"/>
      <c r="AF117" s="150"/>
    </row>
    <row r="118" spans="1:32" x14ac:dyDescent="0.3">
      <c r="A118" s="65"/>
      <c r="AE118" s="16"/>
      <c r="AF118" s="150"/>
    </row>
    <row r="119" spans="1:32" x14ac:dyDescent="0.3">
      <c r="A119" s="65"/>
      <c r="AE119" s="16"/>
      <c r="AF119" s="150"/>
    </row>
    <row r="120" spans="1:32" x14ac:dyDescent="0.3">
      <c r="A120" s="65"/>
      <c r="AE120" s="16"/>
      <c r="AF120" s="150"/>
    </row>
    <row r="121" spans="1:32" x14ac:dyDescent="0.3">
      <c r="A121" s="65"/>
      <c r="AE121" s="16"/>
      <c r="AF121" s="150"/>
    </row>
    <row r="122" spans="1:32" x14ac:dyDescent="0.3">
      <c r="A122" s="65"/>
      <c r="AE122" s="16"/>
      <c r="AF122" s="150"/>
    </row>
    <row r="123" spans="1:32" x14ac:dyDescent="0.3">
      <c r="A123" s="65"/>
      <c r="AE123" s="16"/>
      <c r="AF123" s="150"/>
    </row>
    <row r="124" spans="1:32" x14ac:dyDescent="0.3">
      <c r="A124" s="65"/>
      <c r="AE124" s="16"/>
      <c r="AF124" s="150"/>
    </row>
    <row r="125" spans="1:32" x14ac:dyDescent="0.3">
      <c r="A125" s="65"/>
      <c r="AE125" s="16"/>
      <c r="AF125" s="150"/>
    </row>
    <row r="126" spans="1:32" x14ac:dyDescent="0.3">
      <c r="A126" s="65"/>
      <c r="AE126" s="16"/>
      <c r="AF126" s="150"/>
    </row>
    <row r="127" spans="1:32" x14ac:dyDescent="0.3">
      <c r="A127" s="65"/>
      <c r="AE127" s="16"/>
      <c r="AF127" s="150"/>
    </row>
    <row r="128" spans="1:32" x14ac:dyDescent="0.3">
      <c r="A128" s="65"/>
      <c r="AE128" s="16"/>
      <c r="AF128" s="150"/>
    </row>
    <row r="129" spans="1:32" x14ac:dyDescent="0.3">
      <c r="A129" s="65"/>
      <c r="AE129" s="16"/>
      <c r="AF129" s="150"/>
    </row>
    <row r="130" spans="1:32" x14ac:dyDescent="0.3">
      <c r="A130" s="65"/>
      <c r="AE130" s="16"/>
      <c r="AF130" s="150"/>
    </row>
    <row r="131" spans="1:32" x14ac:dyDescent="0.3">
      <c r="A131" s="65"/>
      <c r="AE131" s="16"/>
      <c r="AF131" s="150"/>
    </row>
    <row r="132" spans="1:32" x14ac:dyDescent="0.3">
      <c r="A132" s="65"/>
      <c r="AE132" s="16"/>
      <c r="AF132" s="150"/>
    </row>
    <row r="133" spans="1:32" x14ac:dyDescent="0.3">
      <c r="A133" s="65"/>
      <c r="AE133" s="16"/>
      <c r="AF133" s="150"/>
    </row>
    <row r="134" spans="1:32" x14ac:dyDescent="0.3">
      <c r="A134" s="65"/>
      <c r="AE134" s="16"/>
      <c r="AF134" s="150"/>
    </row>
    <row r="135" spans="1:32" x14ac:dyDescent="0.3">
      <c r="A135" s="65"/>
      <c r="AE135" s="16"/>
      <c r="AF135" s="150"/>
    </row>
    <row r="136" spans="1:32" x14ac:dyDescent="0.3">
      <c r="A136" s="65"/>
      <c r="AE136" s="16"/>
      <c r="AF136" s="150"/>
    </row>
    <row r="137" spans="1:32" x14ac:dyDescent="0.3">
      <c r="A137" s="65"/>
      <c r="AE137" s="16"/>
      <c r="AF137" s="150"/>
    </row>
    <row r="138" spans="1:32" x14ac:dyDescent="0.3">
      <c r="A138" s="65"/>
      <c r="AE138" s="16"/>
      <c r="AF138" s="150"/>
    </row>
    <row r="139" spans="1:32" x14ac:dyDescent="0.3">
      <c r="A139" s="65"/>
      <c r="AE139" s="16"/>
      <c r="AF139" s="150"/>
    </row>
    <row r="140" spans="1:32" x14ac:dyDescent="0.3">
      <c r="A140" s="65"/>
      <c r="AE140" s="16"/>
      <c r="AF140" s="150"/>
    </row>
    <row r="141" spans="1:32" x14ac:dyDescent="0.3">
      <c r="A141" s="65"/>
      <c r="AE141" s="16"/>
      <c r="AF141" s="150"/>
    </row>
    <row r="142" spans="1:32" x14ac:dyDescent="0.3">
      <c r="A142" s="65"/>
      <c r="AE142" s="16"/>
      <c r="AF142" s="150"/>
    </row>
    <row r="143" spans="1:32" x14ac:dyDescent="0.3">
      <c r="A143" s="65"/>
      <c r="AE143" s="16"/>
      <c r="AF143" s="150"/>
    </row>
    <row r="144" spans="1:32" x14ac:dyDescent="0.3">
      <c r="A144" s="65"/>
      <c r="AE144" s="16"/>
      <c r="AF144" s="150"/>
    </row>
    <row r="145" spans="1:32" x14ac:dyDescent="0.3">
      <c r="A145" s="65"/>
      <c r="AE145" s="16"/>
      <c r="AF145" s="150"/>
    </row>
    <row r="146" spans="1:32" x14ac:dyDescent="0.3">
      <c r="A146" s="65"/>
      <c r="AE146" s="16"/>
      <c r="AF146" s="150"/>
    </row>
    <row r="147" spans="1:32" x14ac:dyDescent="0.3">
      <c r="A147" s="65"/>
      <c r="AE147" s="16"/>
      <c r="AF147" s="150"/>
    </row>
    <row r="148" spans="1:32" x14ac:dyDescent="0.3">
      <c r="A148" s="65"/>
      <c r="AE148" s="16"/>
      <c r="AF148" s="150"/>
    </row>
    <row r="149" spans="1:32" x14ac:dyDescent="0.3">
      <c r="A149" s="65"/>
      <c r="AE149" s="16"/>
      <c r="AF149" s="150"/>
    </row>
  </sheetData>
  <mergeCells count="7">
    <mergeCell ref="C24:D24"/>
    <mergeCell ref="C12:D12"/>
    <mergeCell ref="AG1:AG2"/>
    <mergeCell ref="M1:AD2"/>
    <mergeCell ref="A3:C4"/>
    <mergeCell ref="AE1:AE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1:K31"/>
  <sheetViews>
    <sheetView workbookViewId="0">
      <selection activeCell="K16" sqref="K16"/>
    </sheetView>
  </sheetViews>
  <sheetFormatPr defaultColWidth="7.8984375" defaultRowHeight="15.6" x14ac:dyDescent="0.3"/>
  <cols>
    <col min="1" max="1" width="1.796875" style="24" customWidth="1"/>
    <col min="2" max="2" width="6" style="121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9" width="7.8984375" style="24"/>
    <col min="10" max="11" width="11.09765625" style="24" bestFit="1" customWidth="1"/>
    <col min="12" max="16384" width="7.8984375" style="24"/>
  </cols>
  <sheetData>
    <row r="1" spans="2:11" x14ac:dyDescent="0.3">
      <c r="I1" s="164" t="s">
        <v>124</v>
      </c>
      <c r="J1" s="163">
        <f>SUM(D9:D14)</f>
        <v>29683</v>
      </c>
      <c r="K1" s="163">
        <f>SUM(E9:E14)</f>
        <v>21075.09</v>
      </c>
    </row>
    <row r="2" spans="2:11" x14ac:dyDescent="0.3">
      <c r="I2" s="164" t="s">
        <v>125</v>
      </c>
      <c r="J2" s="163">
        <f>SUM(D15:D20)</f>
        <v>23744</v>
      </c>
      <c r="K2" s="163">
        <f>SUM(E15:E20)</f>
        <v>14344.109999999999</v>
      </c>
    </row>
    <row r="3" spans="2:11" x14ac:dyDescent="0.3">
      <c r="I3" s="164" t="s">
        <v>126</v>
      </c>
      <c r="J3" s="163">
        <f>SUM(J1-J2)</f>
        <v>5939</v>
      </c>
      <c r="K3" s="163">
        <f>SUM(K1-K2)</f>
        <v>6730.9800000000014</v>
      </c>
    </row>
    <row r="5" spans="2:11" ht="16.2" thickBot="1" x14ac:dyDescent="0.35"/>
    <row r="6" spans="2:11" ht="16.2" thickBot="1" x14ac:dyDescent="0.35">
      <c r="B6" s="298" t="s">
        <v>111</v>
      </c>
      <c r="C6" s="299"/>
      <c r="D6" s="295" t="s">
        <v>119</v>
      </c>
      <c r="E6" s="296"/>
      <c r="F6" s="296"/>
      <c r="G6" s="297"/>
    </row>
    <row r="7" spans="2:11" x14ac:dyDescent="0.3">
      <c r="B7" s="300"/>
      <c r="C7" s="301"/>
      <c r="D7" s="318">
        <v>43921</v>
      </c>
      <c r="E7" s="320">
        <v>44286</v>
      </c>
      <c r="F7" s="291" t="s">
        <v>34</v>
      </c>
      <c r="G7" s="293" t="s">
        <v>120</v>
      </c>
    </row>
    <row r="8" spans="2:11" ht="16.2" thickBot="1" x14ac:dyDescent="0.35">
      <c r="B8" s="302"/>
      <c r="C8" s="303"/>
      <c r="D8" s="319"/>
      <c r="E8" s="321"/>
      <c r="F8" s="292"/>
      <c r="G8" s="294"/>
    </row>
    <row r="9" spans="2:11" x14ac:dyDescent="0.3">
      <c r="B9" s="324" t="s">
        <v>112</v>
      </c>
      <c r="C9" s="325"/>
      <c r="D9" s="316">
        <v>1825</v>
      </c>
      <c r="E9" s="322">
        <f>D21</f>
        <v>5939</v>
      </c>
      <c r="F9" s="363">
        <f>SUM(E9-D9)</f>
        <v>4114</v>
      </c>
      <c r="G9" s="304">
        <f>SUM(F9/D9)</f>
        <v>2.2542465753424659</v>
      </c>
    </row>
    <row r="10" spans="2:11" x14ac:dyDescent="0.3">
      <c r="B10" s="312"/>
      <c r="C10" s="313"/>
      <c r="D10" s="317"/>
      <c r="E10" s="323"/>
      <c r="F10" s="358"/>
      <c r="G10" s="305"/>
    </row>
    <row r="11" spans="2:11" x14ac:dyDescent="0.3">
      <c r="B11" s="312" t="s">
        <v>113</v>
      </c>
      <c r="C11" s="313"/>
      <c r="D11" s="307">
        <v>25959</v>
      </c>
      <c r="E11" s="309">
        <f>'Income 20-21'!E20</f>
        <v>7900</v>
      </c>
      <c r="F11" s="357">
        <f t="shared" ref="F11" si="0">SUM(E11-D11)</f>
        <v>-18059</v>
      </c>
      <c r="G11" s="305">
        <f t="shared" ref="G11" si="1">SUM(F11/D11)</f>
        <v>-0.69567394737855848</v>
      </c>
    </row>
    <row r="12" spans="2:11" x14ac:dyDescent="0.3">
      <c r="B12" s="312"/>
      <c r="C12" s="313"/>
      <c r="D12" s="307"/>
      <c r="E12" s="309"/>
      <c r="F12" s="358"/>
      <c r="G12" s="305"/>
    </row>
    <row r="13" spans="2:11" x14ac:dyDescent="0.3">
      <c r="B13" s="312" t="s">
        <v>114</v>
      </c>
      <c r="C13" s="313"/>
      <c r="D13" s="307">
        <v>1899</v>
      </c>
      <c r="E13" s="309">
        <f>'Income 20-21'!G17</f>
        <v>7236.0899999999992</v>
      </c>
      <c r="F13" s="357">
        <f t="shared" ref="F13" si="2">SUM(E13-D13)</f>
        <v>5337.0899999999992</v>
      </c>
      <c r="G13" s="305">
        <f t="shared" ref="G13" si="3">SUM(F13/D13)</f>
        <v>2.8104739336492885</v>
      </c>
    </row>
    <row r="14" spans="2:11" ht="16.2" thickBot="1" x14ac:dyDescent="0.35">
      <c r="B14" s="314"/>
      <c r="C14" s="315"/>
      <c r="D14" s="308"/>
      <c r="E14" s="310"/>
      <c r="F14" s="364"/>
      <c r="G14" s="306"/>
    </row>
    <row r="15" spans="2:11" x14ac:dyDescent="0.3">
      <c r="B15" s="326" t="s">
        <v>115</v>
      </c>
      <c r="C15" s="327"/>
      <c r="D15" s="328">
        <v>0</v>
      </c>
      <c r="E15" s="311">
        <f>'Expend 20-21'!C48</f>
        <v>1348.6399999999999</v>
      </c>
      <c r="F15" s="365">
        <f t="shared" ref="F15" si="4">SUM(E15-D15)</f>
        <v>1348.6399999999999</v>
      </c>
      <c r="G15" s="359">
        <v>0</v>
      </c>
    </row>
    <row r="16" spans="2:11" x14ac:dyDescent="0.3">
      <c r="B16" s="312"/>
      <c r="C16" s="313"/>
      <c r="D16" s="307"/>
      <c r="E16" s="309"/>
      <c r="F16" s="358"/>
      <c r="G16" s="360"/>
    </row>
    <row r="17" spans="2:7" x14ac:dyDescent="0.3">
      <c r="B17" s="312" t="s">
        <v>116</v>
      </c>
      <c r="C17" s="313"/>
      <c r="D17" s="307">
        <v>0</v>
      </c>
      <c r="E17" s="309">
        <v>0</v>
      </c>
      <c r="F17" s="361">
        <f t="shared" ref="F17" si="5">SUM(E17-D17)</f>
        <v>0</v>
      </c>
      <c r="G17" s="360">
        <v>0</v>
      </c>
    </row>
    <row r="18" spans="2:7" x14ac:dyDescent="0.3">
      <c r="B18" s="312"/>
      <c r="C18" s="313"/>
      <c r="D18" s="307"/>
      <c r="E18" s="309"/>
      <c r="F18" s="362"/>
      <c r="G18" s="360"/>
    </row>
    <row r="19" spans="2:7" x14ac:dyDescent="0.3">
      <c r="B19" s="312" t="s">
        <v>117</v>
      </c>
      <c r="C19" s="313"/>
      <c r="D19" s="307">
        <v>23744</v>
      </c>
      <c r="E19" s="309">
        <f>'Expend 20-21'!C50</f>
        <v>12995.47</v>
      </c>
      <c r="F19" s="357">
        <f t="shared" ref="F19" si="6">SUM(E19-D19)</f>
        <v>-10748.53</v>
      </c>
      <c r="G19" s="305">
        <f t="shared" ref="G19" si="7">SUM(F19/D19)</f>
        <v>-0.45268404649595689</v>
      </c>
    </row>
    <row r="20" spans="2:7" x14ac:dyDescent="0.3">
      <c r="B20" s="312"/>
      <c r="C20" s="313"/>
      <c r="D20" s="307"/>
      <c r="E20" s="309"/>
      <c r="F20" s="358"/>
      <c r="G20" s="305"/>
    </row>
    <row r="21" spans="2:7" x14ac:dyDescent="0.3">
      <c r="B21" s="312" t="s">
        <v>118</v>
      </c>
      <c r="C21" s="313"/>
      <c r="D21" s="307">
        <f>J3</f>
        <v>5939</v>
      </c>
      <c r="E21" s="309">
        <f>K3</f>
        <v>6730.9800000000014</v>
      </c>
      <c r="F21" s="357">
        <f t="shared" ref="F21" si="8">SUM(E21-D21)</f>
        <v>791.98000000000138</v>
      </c>
      <c r="G21" s="305">
        <f t="shared" ref="G21" si="9">SUM(F21/D21)</f>
        <v>0.13335241623168906</v>
      </c>
    </row>
    <row r="22" spans="2:7" ht="16.2" thickBot="1" x14ac:dyDescent="0.35">
      <c r="B22" s="314"/>
      <c r="C22" s="315"/>
      <c r="D22" s="308"/>
      <c r="E22" s="310"/>
      <c r="F22" s="364"/>
      <c r="G22" s="306"/>
    </row>
    <row r="23" spans="2:7" ht="16.2" thickBot="1" x14ac:dyDescent="0.35"/>
    <row r="24" spans="2:7" ht="16.2" thickBot="1" x14ac:dyDescent="0.35">
      <c r="D24" s="129"/>
      <c r="E24" s="130" t="s">
        <v>49</v>
      </c>
    </row>
    <row r="26" spans="2:7" x14ac:dyDescent="0.3">
      <c r="B26" s="339"/>
      <c r="F26" s="337"/>
      <c r="G26" s="340"/>
    </row>
    <row r="27" spans="2:7" x14ac:dyDescent="0.3">
      <c r="B27" s="339"/>
      <c r="F27" s="337"/>
      <c r="G27" s="340"/>
    </row>
    <row r="28" spans="2:7" x14ac:dyDescent="0.3">
      <c r="B28" s="339"/>
      <c r="F28" s="337"/>
      <c r="G28" s="340"/>
    </row>
    <row r="29" spans="2:7" x14ac:dyDescent="0.3">
      <c r="B29" s="339"/>
      <c r="C29" s="337"/>
      <c r="D29" s="337"/>
      <c r="E29" s="337"/>
      <c r="F29" s="337"/>
      <c r="G29" s="340"/>
    </row>
    <row r="30" spans="2:7" x14ac:dyDescent="0.3">
      <c r="B30" s="339"/>
      <c r="C30" s="337"/>
      <c r="D30" s="337"/>
      <c r="E30" s="337"/>
      <c r="F30" s="337"/>
      <c r="G30" s="340"/>
    </row>
    <row r="31" spans="2:7" x14ac:dyDescent="0.3">
      <c r="B31" s="339"/>
      <c r="C31" s="337"/>
      <c r="D31" s="337"/>
      <c r="E31" s="337"/>
      <c r="F31" s="337"/>
      <c r="G31" s="340"/>
    </row>
  </sheetData>
  <mergeCells count="41"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J1:J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Monitor 20-21</vt:lpstr>
      <vt:lpstr>31 March 2021 Bank Recs</vt:lpstr>
      <vt:lpstr>Income 20-21</vt:lpstr>
      <vt:lpstr>Expend 20-21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2021-04-12T10:38:57Z</dcterms:modified>
</cp:coreProperties>
</file>